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ov\Documents\"/>
    </mc:Choice>
  </mc:AlternateContent>
  <xr:revisionPtr revIDLastSave="0" documentId="8_{1D1BF3EA-C067-4178-AA4F-72A817F33461}" xr6:coauthVersionLast="36" xr6:coauthVersionMax="36" xr10:uidLastSave="{00000000-0000-0000-0000-000000000000}"/>
  <bookViews>
    <workbookView xWindow="30" yWindow="315" windowWidth="14955" windowHeight="1317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 s="1"/>
  <c r="D132" i="1" l="1"/>
  <c r="C132" i="1"/>
  <c r="D131" i="1"/>
  <c r="C131" i="1"/>
  <c r="D92" i="1" l="1"/>
  <c r="C92" i="1"/>
  <c r="D19" i="1" l="1"/>
  <c r="D94" i="1" l="1"/>
  <c r="C94" i="1"/>
  <c r="D138" i="1" l="1"/>
  <c r="C138" i="1"/>
  <c r="D71" i="1" l="1"/>
  <c r="C71" i="1"/>
  <c r="D50" i="1"/>
  <c r="C50" i="1"/>
  <c r="D79" i="1" l="1"/>
  <c r="C226" i="1" l="1"/>
  <c r="C207" i="1" l="1"/>
  <c r="D160" i="1"/>
  <c r="C160" i="1"/>
  <c r="D112" i="1"/>
  <c r="C112" i="1"/>
  <c r="C194" i="1"/>
  <c r="D111" i="1"/>
  <c r="C111" i="1"/>
  <c r="D110" i="1"/>
  <c r="C110" i="1"/>
  <c r="D164" i="1"/>
  <c r="C164" i="1"/>
  <c r="D64" i="1"/>
  <c r="C64" i="1"/>
  <c r="D115" i="1"/>
  <c r="C115" i="1"/>
  <c r="D45" i="1"/>
  <c r="C45" i="1"/>
  <c r="D44" i="1"/>
  <c r="C44" i="1"/>
  <c r="D42" i="1"/>
  <c r="C42" i="1"/>
  <c r="D41" i="1"/>
  <c r="C41" i="1"/>
  <c r="D43" i="1"/>
  <c r="C43" i="1"/>
  <c r="C79" i="1"/>
  <c r="C216" i="1" l="1"/>
  <c r="C116" i="1"/>
  <c r="D116" i="1"/>
  <c r="C231" i="1" l="1"/>
  <c r="C230" i="1"/>
  <c r="C178" i="1"/>
  <c r="D176" i="1" l="1"/>
  <c r="C176" i="1"/>
  <c r="D82" i="1"/>
  <c r="C82" i="1"/>
  <c r="C31" i="1" l="1"/>
  <c r="C24" i="1"/>
  <c r="C20" i="1"/>
  <c r="C27" i="1"/>
  <c r="C26" i="1"/>
  <c r="C225" i="1" l="1"/>
  <c r="C238" i="1" l="1"/>
  <c r="C237" i="1"/>
  <c r="C236" i="1"/>
  <c r="C235" i="1"/>
  <c r="C233" i="1"/>
  <c r="C232" i="1"/>
  <c r="C218" i="1"/>
  <c r="C217" i="1"/>
  <c r="C215" i="1"/>
  <c r="D204" i="1" l="1"/>
  <c r="C204" i="1"/>
  <c r="C185" i="1"/>
  <c r="C183" i="1"/>
  <c r="C182" i="1"/>
  <c r="C181" i="1"/>
  <c r="C180" i="1"/>
  <c r="C179" i="1"/>
  <c r="C177" i="1"/>
  <c r="C174" i="1"/>
  <c r="C172" i="1"/>
  <c r="C171" i="1"/>
  <c r="C170" i="1"/>
  <c r="C169" i="1"/>
  <c r="C168" i="1"/>
  <c r="C109" i="1"/>
  <c r="C113" i="1"/>
  <c r="C167" i="1"/>
  <c r="D167" i="1"/>
  <c r="C166" i="1"/>
  <c r="C165" i="1"/>
  <c r="C173" i="1"/>
  <c r="C163" i="1"/>
  <c r="D130" i="1"/>
  <c r="C130" i="1"/>
  <c r="D73" i="1"/>
  <c r="C73" i="1"/>
  <c r="D15" i="1"/>
  <c r="C15" i="1"/>
  <c r="C55" i="1" l="1"/>
  <c r="D55" i="1"/>
  <c r="C36" i="1"/>
  <c r="C32" i="1"/>
  <c r="C30" i="1"/>
  <c r="C28" i="1"/>
  <c r="C228" i="1" l="1"/>
  <c r="D185" i="1" l="1"/>
  <c r="D178" i="1"/>
  <c r="C83" i="1" l="1"/>
  <c r="D83" i="1"/>
  <c r="D103" i="1" l="1"/>
  <c r="C89" i="1" l="1"/>
  <c r="D89" i="1"/>
  <c r="D46" i="1" l="1"/>
  <c r="C46" i="1"/>
  <c r="C63" i="1"/>
  <c r="D63" i="1"/>
  <c r="D31" i="1" l="1"/>
  <c r="D30" i="1"/>
  <c r="D24" i="1" l="1"/>
  <c r="D172" i="1" l="1"/>
  <c r="C213" i="1"/>
  <c r="C86" i="1"/>
  <c r="D86" i="1"/>
  <c r="D181" i="1"/>
  <c r="C229" i="1" l="1"/>
  <c r="C210" i="1" l="1"/>
  <c r="D186" i="1"/>
  <c r="D184" i="1"/>
  <c r="C120" i="1"/>
  <c r="C119" i="1"/>
  <c r="D21" i="1"/>
  <c r="D18" i="1"/>
  <c r="C18" i="1"/>
  <c r="C84" i="1"/>
  <c r="D53" i="1"/>
  <c r="D66" i="1"/>
  <c r="D74" i="1"/>
  <c r="D93" i="1"/>
  <c r="D80" i="1"/>
  <c r="D109" i="1"/>
  <c r="D96" i="1"/>
  <c r="D95" i="1"/>
  <c r="C96" i="1"/>
  <c r="C95" i="1"/>
  <c r="D70" i="1" l="1"/>
  <c r="D72" i="1"/>
  <c r="D107" i="1" l="1"/>
  <c r="D106" i="1"/>
  <c r="D78" i="1"/>
  <c r="D58" i="1"/>
  <c r="C117" i="1" l="1"/>
  <c r="D117" i="1"/>
  <c r="D161" i="1" l="1"/>
  <c r="C161" i="1"/>
  <c r="C195" i="1" l="1"/>
  <c r="C193" i="1"/>
  <c r="C192" i="1"/>
  <c r="C191" i="1"/>
  <c r="C190" i="1"/>
  <c r="C189" i="1"/>
  <c r="C188" i="1"/>
  <c r="D29" i="1" l="1"/>
  <c r="C29" i="1"/>
  <c r="D38" i="1" l="1"/>
  <c r="C38" i="1"/>
  <c r="D36" i="1"/>
  <c r="C152" i="1" l="1"/>
  <c r="C33" i="1"/>
  <c r="D34" i="1" l="1"/>
  <c r="C34" i="1"/>
  <c r="D25" i="1"/>
  <c r="C25" i="1"/>
  <c r="D129" i="1" l="1"/>
  <c r="C129" i="1"/>
  <c r="C22" i="1" l="1"/>
  <c r="D20" i="1"/>
  <c r="D113" i="1" l="1"/>
  <c r="C227" i="1" l="1"/>
  <c r="C220" i="1"/>
  <c r="C186" i="1" l="1"/>
  <c r="C37" i="1" l="1"/>
  <c r="D37" i="1"/>
  <c r="D162" i="1" l="1"/>
  <c r="C162" i="1"/>
  <c r="C219" i="1" l="1"/>
  <c r="D202" i="1" l="1"/>
  <c r="C202" i="1"/>
  <c r="C184" i="1" l="1"/>
  <c r="D128" i="1" l="1"/>
  <c r="C128" i="1"/>
  <c r="D33" i="1"/>
  <c r="D158" i="1" l="1"/>
  <c r="C158" i="1"/>
  <c r="D155" i="1"/>
  <c r="C155" i="1"/>
  <c r="D119" i="1"/>
  <c r="D127" i="1" l="1"/>
  <c r="C127" i="1" l="1"/>
  <c r="D26" i="1" l="1"/>
  <c r="D133" i="1" l="1"/>
  <c r="C133" i="1"/>
  <c r="D51" i="1" l="1"/>
  <c r="C51" i="1"/>
  <c r="C126" i="1"/>
  <c r="D126" i="1"/>
  <c r="C150" i="1" l="1"/>
  <c r="C151" i="1"/>
  <c r="C149" i="1"/>
  <c r="C148" i="1" l="1"/>
  <c r="C147" i="1"/>
  <c r="C146" i="1"/>
  <c r="C145" i="1"/>
  <c r="C144" i="1"/>
  <c r="C143" i="1"/>
  <c r="D145" i="1" l="1"/>
  <c r="D143" i="1"/>
  <c r="D144" i="1"/>
  <c r="C142" i="1"/>
  <c r="D142" i="1"/>
  <c r="D157" i="1" l="1"/>
  <c r="C157" i="1"/>
  <c r="C154" i="1"/>
  <c r="D154" i="1"/>
  <c r="D148" i="1"/>
  <c r="D147" i="1"/>
  <c r="D146" i="1"/>
  <c r="D125" i="1"/>
  <c r="C125" i="1"/>
  <c r="D169" i="1" l="1"/>
  <c r="D173" i="1"/>
  <c r="D11" i="1" l="1"/>
  <c r="C11" i="1"/>
  <c r="C54" i="1" l="1"/>
  <c r="D54" i="1"/>
  <c r="E241" i="1" l="1"/>
  <c r="D241" i="1" s="1"/>
  <c r="E242" i="1"/>
  <c r="D242" i="1" s="1"/>
  <c r="E243" i="1"/>
  <c r="D243" i="1" s="1"/>
  <c r="E244" i="1"/>
  <c r="D244" i="1" s="1"/>
  <c r="E245" i="1"/>
  <c r="D245" i="1" s="1"/>
  <c r="E246" i="1"/>
  <c r="D246" i="1" s="1"/>
  <c r="E247" i="1"/>
  <c r="D247" i="1" s="1"/>
  <c r="E248" i="1"/>
  <c r="D248" i="1" s="1"/>
  <c r="E249" i="1"/>
  <c r="D249" i="1" s="1"/>
  <c r="E250" i="1"/>
  <c r="D250" i="1" s="1"/>
  <c r="E240" i="1"/>
  <c r="D240" i="1" s="1"/>
  <c r="D56" i="1"/>
  <c r="C56" i="1"/>
  <c r="D47" i="1" l="1"/>
  <c r="C47" i="1"/>
  <c r="C40" i="1"/>
  <c r="D40" i="1"/>
  <c r="D60" i="1" l="1"/>
  <c r="C60" i="1"/>
  <c r="D102" i="1" l="1"/>
  <c r="D100" i="1"/>
  <c r="C100" i="1"/>
  <c r="D28" i="1"/>
  <c r="D27" i="1"/>
  <c r="D165" i="1"/>
  <c r="D166" i="1"/>
  <c r="D168" i="1"/>
  <c r="D170" i="1"/>
  <c r="C98" i="1"/>
  <c r="D98" i="1" s="1"/>
  <c r="C62" i="1" l="1"/>
  <c r="D32" i="1"/>
  <c r="D22" i="1"/>
  <c r="D91" i="1" l="1"/>
  <c r="C91" i="1"/>
  <c r="C102" i="1" l="1"/>
  <c r="D104" i="1"/>
  <c r="D105" i="1"/>
  <c r="D108" i="1"/>
  <c r="C104" i="1"/>
  <c r="C105" i="1"/>
  <c r="C106" i="1"/>
  <c r="C107" i="1"/>
  <c r="C108" i="1"/>
  <c r="C103" i="1"/>
  <c r="D183" i="1" l="1"/>
  <c r="D182" i="1"/>
  <c r="D179" i="1" l="1"/>
  <c r="D180" i="1"/>
  <c r="C199" i="1" l="1"/>
  <c r="C200" i="1"/>
  <c r="C201" i="1"/>
  <c r="C203" i="1"/>
  <c r="C198" i="1"/>
  <c r="C197" i="1"/>
  <c r="D199" i="1"/>
  <c r="D200" i="1"/>
  <c r="D201" i="1"/>
  <c r="D203" i="1"/>
  <c r="D198" i="1"/>
  <c r="D197" i="1"/>
  <c r="C214" i="1" l="1"/>
  <c r="C212" i="1"/>
  <c r="C211" i="1"/>
  <c r="C209" i="1"/>
  <c r="C208" i="1"/>
  <c r="C206" i="1"/>
  <c r="D159" i="1"/>
  <c r="C159" i="1"/>
  <c r="D156" i="1"/>
  <c r="C156" i="1"/>
  <c r="D141" i="1"/>
  <c r="C141" i="1"/>
  <c r="D140" i="1"/>
  <c r="C140" i="1"/>
  <c r="D137" i="1"/>
  <c r="C137" i="1"/>
  <c r="D136" i="1"/>
  <c r="C136" i="1"/>
  <c r="D135" i="1"/>
  <c r="C135" i="1"/>
  <c r="D124" i="1"/>
  <c r="C124" i="1"/>
  <c r="D123" i="1"/>
  <c r="C123" i="1"/>
  <c r="D122" i="1"/>
  <c r="C122" i="1"/>
  <c r="D121" i="1"/>
  <c r="C121" i="1"/>
  <c r="D120" i="1"/>
  <c r="D99" i="1"/>
  <c r="C99" i="1"/>
  <c r="D97" i="1"/>
  <c r="C97" i="1"/>
  <c r="C93" i="1"/>
  <c r="D90" i="1"/>
  <c r="C90" i="1"/>
  <c r="D88" i="1"/>
  <c r="C88" i="1"/>
  <c r="D87" i="1"/>
  <c r="C87" i="1"/>
  <c r="D85" i="1"/>
  <c r="C85" i="1"/>
  <c r="D84" i="1"/>
  <c r="D81" i="1"/>
  <c r="C81" i="1"/>
  <c r="C80" i="1"/>
  <c r="C78" i="1"/>
  <c r="D77" i="1"/>
  <c r="C77" i="1"/>
  <c r="D76" i="1"/>
  <c r="C76" i="1"/>
  <c r="D75" i="1"/>
  <c r="C75" i="1"/>
  <c r="C74" i="1"/>
  <c r="C72" i="1"/>
  <c r="C70" i="1"/>
  <c r="D69" i="1"/>
  <c r="C69" i="1"/>
  <c r="D68" i="1"/>
  <c r="C68" i="1"/>
  <c r="D67" i="1"/>
  <c r="C67" i="1"/>
  <c r="C66" i="1"/>
  <c r="D65" i="1"/>
  <c r="C65" i="1"/>
  <c r="D62" i="1"/>
  <c r="D61" i="1"/>
  <c r="C61" i="1"/>
  <c r="D59" i="1"/>
  <c r="C59" i="1"/>
  <c r="C58" i="1"/>
  <c r="D57" i="1"/>
  <c r="C57" i="1"/>
  <c r="C53" i="1"/>
  <c r="D52" i="1"/>
  <c r="C52" i="1"/>
  <c r="D49" i="1"/>
  <c r="C49" i="1"/>
  <c r="D16" i="1"/>
  <c r="C16" i="1"/>
  <c r="D14" i="1"/>
  <c r="C14" i="1"/>
  <c r="D13" i="1"/>
  <c r="C13" i="1"/>
  <c r="D12" i="1"/>
  <c r="C12" i="1"/>
  <c r="D163" i="1"/>
  <c r="D174" i="1"/>
  <c r="D171" i="1"/>
  <c r="D177" i="1"/>
  <c r="C234" i="1"/>
</calcChain>
</file>

<file path=xl/sharedStrings.xml><?xml version="1.0" encoding="utf-8"?>
<sst xmlns="http://schemas.openxmlformats.org/spreadsheetml/2006/main" count="442" uniqueCount="376">
  <si>
    <t>Размер</t>
  </si>
  <si>
    <t>Цена за .</t>
  </si>
  <si>
    <t>Цена за</t>
  </si>
  <si>
    <t xml:space="preserve">Цена за </t>
  </si>
  <si>
    <t>Цена за тн</t>
  </si>
  <si>
    <t>материала</t>
  </si>
  <si>
    <t xml:space="preserve"> 1м </t>
  </si>
  <si>
    <t xml:space="preserve"> 3м</t>
  </si>
  <si>
    <t>(руб)</t>
  </si>
  <si>
    <t>ТРУБА ВГП</t>
  </si>
  <si>
    <t>Труба       20*2,8</t>
  </si>
  <si>
    <t>Труба       25*3,2</t>
  </si>
  <si>
    <t>Труба       32*3,2</t>
  </si>
  <si>
    <t>Труба       40*3,5</t>
  </si>
  <si>
    <t>ТРУБА  ЭЛЕКРОСВАРНАЯ</t>
  </si>
  <si>
    <t xml:space="preserve">Труба     108*3,5 </t>
  </si>
  <si>
    <t xml:space="preserve">Труба     114*4,0 </t>
  </si>
  <si>
    <t xml:space="preserve">Труба     127*4,0 </t>
  </si>
  <si>
    <t xml:space="preserve">Труба     133*4,0 </t>
  </si>
  <si>
    <t xml:space="preserve">Труба     159*4,0 </t>
  </si>
  <si>
    <t>20х20*1,2</t>
  </si>
  <si>
    <t>20х20*1,5</t>
  </si>
  <si>
    <t>20х20*2,0</t>
  </si>
  <si>
    <t>25х25*1,5</t>
  </si>
  <si>
    <t>25х25*2,0</t>
  </si>
  <si>
    <t>30х20*1,5</t>
  </si>
  <si>
    <t>30х20*2,0</t>
  </si>
  <si>
    <t>30х30*1,5</t>
  </si>
  <si>
    <t>30х30*2,0</t>
  </si>
  <si>
    <t>40х20*1,2</t>
  </si>
  <si>
    <t>40х20*1,5</t>
  </si>
  <si>
    <t>40х20*2,0</t>
  </si>
  <si>
    <t>40х25*1,5</t>
  </si>
  <si>
    <t>40х25*2,0</t>
  </si>
  <si>
    <t>40х40*1,5</t>
  </si>
  <si>
    <t>40х40*2,0</t>
  </si>
  <si>
    <t>40х40*3,0</t>
  </si>
  <si>
    <t>50х25*1,5</t>
  </si>
  <si>
    <t>50х25*2,0</t>
  </si>
  <si>
    <t>50х50*2,0</t>
  </si>
  <si>
    <t>50х50*3,0</t>
  </si>
  <si>
    <t>60х30*2,0</t>
  </si>
  <si>
    <t>60х30*3,0</t>
  </si>
  <si>
    <t>60х40*2,0</t>
  </si>
  <si>
    <t>60х60*2,0</t>
  </si>
  <si>
    <t>60х60*3,0</t>
  </si>
  <si>
    <t>80х40*2,0</t>
  </si>
  <si>
    <t>80х40*3,0</t>
  </si>
  <si>
    <t>80х60*2,0</t>
  </si>
  <si>
    <t>80х60*3,0</t>
  </si>
  <si>
    <t>80х80*3,0</t>
  </si>
  <si>
    <t>80х80*4,0</t>
  </si>
  <si>
    <t>100х100*3,0</t>
  </si>
  <si>
    <t>100х100*4,0</t>
  </si>
  <si>
    <t>100х50*3,0</t>
  </si>
  <si>
    <t>100х50*4,0</t>
  </si>
  <si>
    <t>120х80*3,0</t>
  </si>
  <si>
    <t>120х120*4,0</t>
  </si>
  <si>
    <t>140х140*4,0</t>
  </si>
  <si>
    <t>КРУГ</t>
  </si>
  <si>
    <t>Круг  6,5</t>
  </si>
  <si>
    <t>Круг 8</t>
  </si>
  <si>
    <t xml:space="preserve">Круг 10 </t>
  </si>
  <si>
    <t>Круг 12</t>
  </si>
  <si>
    <t>Круг 14</t>
  </si>
  <si>
    <t>Круг 16</t>
  </si>
  <si>
    <t>КВАДРАТ</t>
  </si>
  <si>
    <t>Квадрат 8</t>
  </si>
  <si>
    <t>Квадрат 10</t>
  </si>
  <si>
    <t>Квадрат 12</t>
  </si>
  <si>
    <t xml:space="preserve">АРМАТУРА </t>
  </si>
  <si>
    <t xml:space="preserve">Арматура 6 </t>
  </si>
  <si>
    <t xml:space="preserve">Арматура 8 </t>
  </si>
  <si>
    <t xml:space="preserve">Арматура 10   </t>
  </si>
  <si>
    <t xml:space="preserve">Арматура 12    </t>
  </si>
  <si>
    <t xml:space="preserve">Арматура 14   </t>
  </si>
  <si>
    <t xml:space="preserve">Арматура 16    </t>
  </si>
  <si>
    <t xml:space="preserve">УГОЛ </t>
  </si>
  <si>
    <t xml:space="preserve">Угол   25*4,0 </t>
  </si>
  <si>
    <t xml:space="preserve">Угол   32*4,0 </t>
  </si>
  <si>
    <t xml:space="preserve">Угол   40*4,0 </t>
  </si>
  <si>
    <t>Угол   50*4,0</t>
  </si>
  <si>
    <t>Угол  50*5,0</t>
  </si>
  <si>
    <t>Угол  63*5,0</t>
  </si>
  <si>
    <t>Угол  75*5,0</t>
  </si>
  <si>
    <t>Угол 100*7,0</t>
  </si>
  <si>
    <t xml:space="preserve">ШВЕЛЛЕР  </t>
  </si>
  <si>
    <t xml:space="preserve">Швеллер  8 </t>
  </si>
  <si>
    <t>швеллер 10</t>
  </si>
  <si>
    <t xml:space="preserve">швеллер 12 </t>
  </si>
  <si>
    <t xml:space="preserve">швеллер 14 </t>
  </si>
  <si>
    <t xml:space="preserve">ПРОВОЛОКА </t>
  </si>
  <si>
    <t xml:space="preserve">Проволока   0,9мм       (1кг) </t>
  </si>
  <si>
    <t xml:space="preserve"> 100-110 м</t>
  </si>
  <si>
    <t>Проволока   1,2мм       (1кг)</t>
  </si>
  <si>
    <t xml:space="preserve">70-78 м </t>
  </si>
  <si>
    <t>Проволока   2,0мм       (1кг)</t>
  </si>
  <si>
    <t>40 м</t>
  </si>
  <si>
    <t>Проволока   3,0мм       (1кг)</t>
  </si>
  <si>
    <t>15 м</t>
  </si>
  <si>
    <t>Проволока   4,0мм       (1кг)</t>
  </si>
  <si>
    <t>10 м</t>
  </si>
  <si>
    <t>Проволока   5,0мм       (1кг)</t>
  </si>
  <si>
    <t>6 м</t>
  </si>
  <si>
    <t>Проволока   6,0мм       (1кг)</t>
  </si>
  <si>
    <t>4-4,5 м</t>
  </si>
  <si>
    <t xml:space="preserve">ПОЛОСА  </t>
  </si>
  <si>
    <t xml:space="preserve">полоса   3*30 </t>
  </si>
  <si>
    <t>полоса  4*20</t>
  </si>
  <si>
    <t xml:space="preserve">полоса  4*25 </t>
  </si>
  <si>
    <t>полоса  4*40</t>
  </si>
  <si>
    <t>полоса  4*50</t>
  </si>
  <si>
    <t>полоса  5*50</t>
  </si>
  <si>
    <t xml:space="preserve">ЛИСТЫ   холоднокатанные/горячекатанные </t>
  </si>
  <si>
    <t>кв.м.</t>
  </si>
  <si>
    <t>за шт.</t>
  </si>
  <si>
    <t>1,25х2,5</t>
  </si>
  <si>
    <t>Лист  х/к    1,0</t>
  </si>
  <si>
    <t>Лист  х/к   1,2</t>
  </si>
  <si>
    <t>Лист  х/к    1,5</t>
  </si>
  <si>
    <t>Лист  г/к    2,0</t>
  </si>
  <si>
    <t>Лист  г/к    2,5</t>
  </si>
  <si>
    <t>Лист  г/к    3,0</t>
  </si>
  <si>
    <t>Лист  г/к    4,0</t>
  </si>
  <si>
    <t>Лист  г/к    5,0</t>
  </si>
  <si>
    <t>Лист  г/к    6,0</t>
  </si>
  <si>
    <t>СОПУТСТВУЮЩИЕ ТОВАРЫ</t>
  </si>
  <si>
    <t>шт</t>
  </si>
  <si>
    <t xml:space="preserve">ПРОФНАСТИЛ </t>
  </si>
  <si>
    <t xml:space="preserve">С-10  0,3мм   (0,95х2,0) </t>
  </si>
  <si>
    <t xml:space="preserve">кв.м. </t>
  </si>
  <si>
    <t xml:space="preserve">ОНДУЛИН,   ШИФЕР ,  ОНДУВИЛЛА </t>
  </si>
  <si>
    <t>Сетка кладочная  50х50    0,51х2,0</t>
  </si>
  <si>
    <t>Сетка кладочная  100х100    1,0х3,0</t>
  </si>
  <si>
    <t>КОВАННЫЕ ИЗДЕЛИЯ - балясины, пики, заглушки, корзинки, цветы, листья</t>
  </si>
  <si>
    <t>Установка цен номенклатуры № КА-165 от 21 октября 2021 г.</t>
  </si>
  <si>
    <t>№</t>
  </si>
  <si>
    <t>Товар</t>
  </si>
  <si>
    <t>Цена</t>
  </si>
  <si>
    <t>Ед. изм.</t>
  </si>
  <si>
    <t>1</t>
  </si>
  <si>
    <t>Труба ВГП  20*2,8     3м</t>
  </si>
  <si>
    <t>2</t>
  </si>
  <si>
    <t>Труба ВГП  20*2,8     6м</t>
  </si>
  <si>
    <t>3</t>
  </si>
  <si>
    <t>Труба ВГП  25*2,8        3м</t>
  </si>
  <si>
    <t>4</t>
  </si>
  <si>
    <t>Труба ВГП  25*2,8(3,2)     6м</t>
  </si>
  <si>
    <t>5</t>
  </si>
  <si>
    <t>Труба ВГП  32*2,8     3м</t>
  </si>
  <si>
    <t>6</t>
  </si>
  <si>
    <t>Труба ВГП  32*2,8     6м</t>
  </si>
  <si>
    <t>7</t>
  </si>
  <si>
    <t>Труба ВГП  32*3,2     3м</t>
  </si>
  <si>
    <t>8</t>
  </si>
  <si>
    <t>Труба ВГП  32*3,2     6м</t>
  </si>
  <si>
    <t>9</t>
  </si>
  <si>
    <t>Труба ВГП  40*3,5     6м</t>
  </si>
  <si>
    <t>10</t>
  </si>
  <si>
    <t>Труба ВГП  40*3,5    3м</t>
  </si>
  <si>
    <t>11</t>
  </si>
  <si>
    <t>Труба эл/св  57*3,0   3м</t>
  </si>
  <si>
    <t>12</t>
  </si>
  <si>
    <t>Труба эл/св  57*3,0   6м</t>
  </si>
  <si>
    <t>13</t>
  </si>
  <si>
    <t>Труба эл/св  76*3,0   6м</t>
  </si>
  <si>
    <t>14</t>
  </si>
  <si>
    <t>Труба эл/св  76*3     3м</t>
  </si>
  <si>
    <t>15</t>
  </si>
  <si>
    <t>Труба эл/св  89*3,0   6м</t>
  </si>
  <si>
    <t>16</t>
  </si>
  <si>
    <t>Труба эл/св  89*3,5      6м</t>
  </si>
  <si>
    <t>17</t>
  </si>
  <si>
    <t>Труба эл/св 108*3,5   3м</t>
  </si>
  <si>
    <t>18</t>
  </si>
  <si>
    <t>Труба эл/св 108*3,5   6м</t>
  </si>
  <si>
    <t>19</t>
  </si>
  <si>
    <t>Труба проф.  15х15*1,2      3м</t>
  </si>
  <si>
    <t>20</t>
  </si>
  <si>
    <t>Труба проф.  15х15*1,2    6м</t>
  </si>
  <si>
    <t>21</t>
  </si>
  <si>
    <t>Труба проф.  15х15*1,5     3м</t>
  </si>
  <si>
    <t>22</t>
  </si>
  <si>
    <t>Труба проф.  15х15*1,5     6м</t>
  </si>
  <si>
    <t>23</t>
  </si>
  <si>
    <t>Труба проф.  20х20*1,2     3м</t>
  </si>
  <si>
    <t>24</t>
  </si>
  <si>
    <t>Труба проф.  20х20*1,2     6м</t>
  </si>
  <si>
    <t>25</t>
  </si>
  <si>
    <t>Труба проф.  20х20*1,5      3м</t>
  </si>
  <si>
    <t>26</t>
  </si>
  <si>
    <t>Труба проф.  20х20*1,5    6м</t>
  </si>
  <si>
    <t>27</t>
  </si>
  <si>
    <t>Труба проф.  20х20*2     3м</t>
  </si>
  <si>
    <t>28</t>
  </si>
  <si>
    <t>Труба проф.  20х20*2     6м</t>
  </si>
  <si>
    <t>Ответственный: Чернигина Евгения</t>
  </si>
  <si>
    <t xml:space="preserve">Труба       89*3,5 </t>
  </si>
  <si>
    <t>1,5х6,0</t>
  </si>
  <si>
    <t>Труба       15*2,8</t>
  </si>
  <si>
    <t>Труба       57*3,5</t>
  </si>
  <si>
    <t xml:space="preserve">Труба       76*3,5 </t>
  </si>
  <si>
    <t xml:space="preserve">швеллер 16 </t>
  </si>
  <si>
    <t xml:space="preserve">швеллер 18 </t>
  </si>
  <si>
    <t>Сетка кладочная  150х150    1,0х3,0</t>
  </si>
  <si>
    <t>Сетка кладочная  150х150    2,0х3,0</t>
  </si>
  <si>
    <t>60х40*3,0</t>
  </si>
  <si>
    <t xml:space="preserve"> 6м/12м</t>
  </si>
  <si>
    <t>С-8    0,3-0,40 мм   (120/115х2,0-6,0)</t>
  </si>
  <si>
    <t>25х25*1,2</t>
  </si>
  <si>
    <t xml:space="preserve">Арматура 18    </t>
  </si>
  <si>
    <t xml:space="preserve">ТРУБА  ТОНКОСТЕННАЯ </t>
  </si>
  <si>
    <t xml:space="preserve">Труба 16*1,2 </t>
  </si>
  <si>
    <t xml:space="preserve">Труба 40*1,2 </t>
  </si>
  <si>
    <t>20х20*1,0</t>
  </si>
  <si>
    <t>ШЕСТИГРАННИКИ  ГОСТ 2879</t>
  </si>
  <si>
    <t>Шестигранник  32     ст35</t>
  </si>
  <si>
    <t>Шестигранник  36     ст35</t>
  </si>
  <si>
    <t>Шестигранник  12     ст45</t>
  </si>
  <si>
    <t>Шестигранник  14     ст45</t>
  </si>
  <si>
    <t>Шестигранник  17     ст45</t>
  </si>
  <si>
    <t>Шестигранник  19     ст45</t>
  </si>
  <si>
    <t xml:space="preserve">Шестигранник  22     ст45 </t>
  </si>
  <si>
    <t xml:space="preserve">Шестигранник  27     ст45 </t>
  </si>
  <si>
    <t xml:space="preserve">Шестигранник  30     ст45 </t>
  </si>
  <si>
    <t xml:space="preserve">Шестигранник  41    ст45 </t>
  </si>
  <si>
    <t xml:space="preserve">Шестигранник  46    ст45 </t>
  </si>
  <si>
    <t xml:space="preserve">вес </t>
  </si>
  <si>
    <t xml:space="preserve">длина </t>
  </si>
  <si>
    <t xml:space="preserve">Цена за 1 м </t>
  </si>
  <si>
    <t xml:space="preserve">Цена за шт. </t>
  </si>
  <si>
    <t>Цена за тонну</t>
  </si>
  <si>
    <t xml:space="preserve">Шестигранник  24     ст45 </t>
  </si>
  <si>
    <t>5,6-5,9</t>
  </si>
  <si>
    <t xml:space="preserve">0,082 (6м) </t>
  </si>
  <si>
    <t>Угол  75*6,0</t>
  </si>
  <si>
    <t>Круг 20</t>
  </si>
  <si>
    <t xml:space="preserve">Арматура 20    </t>
  </si>
  <si>
    <t xml:space="preserve">Арматура 25    </t>
  </si>
  <si>
    <t xml:space="preserve">Угол 25*3    х/к </t>
  </si>
  <si>
    <t xml:space="preserve">Угол 32*3    х/к </t>
  </si>
  <si>
    <t xml:space="preserve">Труба     219*4,0 </t>
  </si>
  <si>
    <t xml:space="preserve"> от    273,00</t>
  </si>
  <si>
    <t xml:space="preserve">Арматура стеклопластик.  6,0 </t>
  </si>
  <si>
    <t xml:space="preserve">Арматура стеклопластик.  8,0 </t>
  </si>
  <si>
    <t xml:space="preserve">Арматура стеклопластик.  10,0 </t>
  </si>
  <si>
    <t xml:space="preserve">Круг 18 </t>
  </si>
  <si>
    <t>Круг 25</t>
  </si>
  <si>
    <t>ТРУБА  ПРОФИЛЬНАЯ  КВАДРАТНОГО, ПРЯМОУГОЛЬНОГО СЕЧЕНИЯ</t>
  </si>
  <si>
    <t>Угол 125*8,0</t>
  </si>
  <si>
    <t>Лист  г/к    8,0</t>
  </si>
  <si>
    <t>Лист  г/к    10,0</t>
  </si>
  <si>
    <t>Лист  г/к    16,0</t>
  </si>
  <si>
    <t>Сетка кладочная  200х200    1,0х3,0</t>
  </si>
  <si>
    <t xml:space="preserve">Труба     102*3,5 </t>
  </si>
  <si>
    <t>Сетка кладочная  150х150    1,0х2,0</t>
  </si>
  <si>
    <t>Сетка кладочная  100х100    2,0х3,0</t>
  </si>
  <si>
    <t>Сетка кладочная  200х200    2,0х3,0</t>
  </si>
  <si>
    <t xml:space="preserve"> от   295,00</t>
  </si>
  <si>
    <t xml:space="preserve">от    350,00 </t>
  </si>
  <si>
    <t>С-21    0,4-0,45мм   (1,052х6,0)</t>
  </si>
  <si>
    <t>МП-20    0,3-0,45мм   (115х6,0)</t>
  </si>
  <si>
    <t>от    298,00</t>
  </si>
  <si>
    <t>Лист  г/к    14,0</t>
  </si>
  <si>
    <t>Круг  6,0</t>
  </si>
  <si>
    <t xml:space="preserve">Угол   25*3,0 </t>
  </si>
  <si>
    <t xml:space="preserve">Угол   32*3,0 </t>
  </si>
  <si>
    <t>Круг 22</t>
  </si>
  <si>
    <t xml:space="preserve">швеллер 20 </t>
  </si>
  <si>
    <t>полоса  5*40</t>
  </si>
  <si>
    <t xml:space="preserve">15х15*1,2  </t>
  </si>
  <si>
    <t xml:space="preserve">15х15*1,5  </t>
  </si>
  <si>
    <t xml:space="preserve">Лист ПВЛ  4,0  </t>
  </si>
  <si>
    <t>1х2,50</t>
  </si>
  <si>
    <t xml:space="preserve">Лист ПВЛ  5,0  </t>
  </si>
  <si>
    <t>1,5*6,0</t>
  </si>
  <si>
    <t>Лист  г/к    20,0</t>
  </si>
  <si>
    <t>Угол  63*4,0</t>
  </si>
  <si>
    <t xml:space="preserve">ТРУБА  ОЦИНКОВАННАЯ </t>
  </si>
  <si>
    <t>Труба оцинк. 32*3,2</t>
  </si>
  <si>
    <t>швеллер 24</t>
  </si>
  <si>
    <t>1,5х2,40</t>
  </si>
  <si>
    <t>1х2,30</t>
  </si>
  <si>
    <t>Труба       57*3,0</t>
  </si>
  <si>
    <t xml:space="preserve">Труба       76*3,0 </t>
  </si>
  <si>
    <t xml:space="preserve">Труба       89*3,0 </t>
  </si>
  <si>
    <t>60х60*4,0</t>
  </si>
  <si>
    <t>Круг 30</t>
  </si>
  <si>
    <t xml:space="preserve">Угол   45*4,0 </t>
  </si>
  <si>
    <t xml:space="preserve">Труба     102*3,0 </t>
  </si>
  <si>
    <t xml:space="preserve">Труба     219*4,5 </t>
  </si>
  <si>
    <t xml:space="preserve">Арматура стеклопластик.  12,0 </t>
  </si>
  <si>
    <t>Угол  90*6,0</t>
  </si>
  <si>
    <t>Труба оцинк. 25*3,2</t>
  </si>
  <si>
    <t>20х10*1,2</t>
  </si>
  <si>
    <t xml:space="preserve">Швеллер  6,5 </t>
  </si>
  <si>
    <t>1,2х3,0</t>
  </si>
  <si>
    <t>1,2х2,40</t>
  </si>
  <si>
    <t>Лист  г/к    12,0</t>
  </si>
  <si>
    <t xml:space="preserve">Труба     127*3,5 </t>
  </si>
  <si>
    <t xml:space="preserve">       Email:     metallcentr03@mail.ru         тел: 578-999</t>
  </si>
  <si>
    <t>1,0х2,0</t>
  </si>
  <si>
    <t>БАЛКА</t>
  </si>
  <si>
    <t>Балка  20    ГОСТ 8239</t>
  </si>
  <si>
    <t xml:space="preserve">Угол   40*3,0 </t>
  </si>
  <si>
    <t>Сетка ЦПВС   1000*10*0,5   1,0х2,0м   ОЦ</t>
  </si>
  <si>
    <t>Сетка ЦПВС   1000*20*0,5*0,7     1,0х7,0м   ОЦ (от грызунов, штукатурки)</t>
  </si>
  <si>
    <t>Сетка ЦПВС   1250*30*1*2    1,25х5,0м     (декор, антивандальная)</t>
  </si>
  <si>
    <t>Сетка сварная  25х25*1,4    1,0х10,0-20,0м   ОЦ</t>
  </si>
  <si>
    <t>Сетка сварная 25х25*1,4    1,5х10,0-20,0м   ОЦ</t>
  </si>
  <si>
    <t>Сетка сварная 25х50*1,6    1,0х10,0-20,0м   ОЦ</t>
  </si>
  <si>
    <t>Сетка сварная 50х50*1,8    1,8х30,0м   ОЦ</t>
  </si>
  <si>
    <t xml:space="preserve">СЕТКА СВАРНАЯ,   ЦПВС </t>
  </si>
  <si>
    <t>за рулон</t>
  </si>
  <si>
    <t xml:space="preserve">Сетка ЦПВС   1000*10*0,5   1,0х1,0м   ОЦ  </t>
  </si>
  <si>
    <t>длина рулона, м</t>
  </si>
  <si>
    <t>Сетка ЦПВС   1250*50*1,5*2    1,25х10,0м     (декор, антивандальная)</t>
  </si>
  <si>
    <t>за метр, розница</t>
  </si>
  <si>
    <t>50х50*4,0</t>
  </si>
  <si>
    <t>угол  90*7,0</t>
  </si>
  <si>
    <t>Лист ПВЛ  4,0  408</t>
  </si>
  <si>
    <t>1,2х2,4</t>
  </si>
  <si>
    <t>30х15х1,5</t>
  </si>
  <si>
    <t>Труба 40*1,5</t>
  </si>
  <si>
    <t xml:space="preserve">    г.Улан-Удэ,      ул.Дорожная, д.50/1 </t>
  </si>
  <si>
    <t xml:space="preserve">    г.Улан-Удэ,      пр.Автомобилистов, 4/1 , 4а К14</t>
  </si>
  <si>
    <t xml:space="preserve">       Email:     577888@mail.ru         тел: 577-888</t>
  </si>
  <si>
    <t>Лист ПВЛ  4,0  406</t>
  </si>
  <si>
    <t>Лист ПВЛ  5,0  508</t>
  </si>
  <si>
    <t>Лист ПВЛ  5,0  506</t>
  </si>
  <si>
    <t>Труба оцинк. 40*3,5</t>
  </si>
  <si>
    <t>швеллер 22</t>
  </si>
  <si>
    <t>1,2*2,4</t>
  </si>
  <si>
    <t>20х10*1,5</t>
  </si>
  <si>
    <t>Труба       40*3,0</t>
  </si>
  <si>
    <t>40х20*3,0          Новинка !!!</t>
  </si>
  <si>
    <t>50х50х1,5         Новинка !!!</t>
  </si>
  <si>
    <t>60х40*1,5         Новинка !!!</t>
  </si>
  <si>
    <t>Круг 40</t>
  </si>
  <si>
    <t>полоса  6*60</t>
  </si>
  <si>
    <t xml:space="preserve">УСЛУГИ :           РЕЗКА ,   ДОСТАВКА </t>
  </si>
  <si>
    <r>
      <t xml:space="preserve">10х10*1,2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</si>
  <si>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10х10*1,5  </t>
  </si>
  <si>
    <t>50х25*3,0         Новинка!!!</t>
  </si>
  <si>
    <t>Швеллер  5       Новинка!!!</t>
  </si>
  <si>
    <t>1,2х2,50</t>
  </si>
  <si>
    <t>1,0х3,30</t>
  </si>
  <si>
    <t>80х80*2,0       Новинка !!!</t>
  </si>
  <si>
    <t>Балка  18    Б1</t>
  </si>
  <si>
    <t>Лист  г/к    3,0  рифл.</t>
  </si>
  <si>
    <t>1,25*2,5</t>
  </si>
  <si>
    <t>40х40*4,0</t>
  </si>
  <si>
    <t xml:space="preserve">Труба 10*1,2 </t>
  </si>
  <si>
    <t xml:space="preserve">Труба 12*1,2 </t>
  </si>
  <si>
    <t xml:space="preserve">Труба 14*1,2 </t>
  </si>
  <si>
    <t xml:space="preserve">Труба 18*1,2 </t>
  </si>
  <si>
    <t xml:space="preserve">Труба 20*1,2 </t>
  </si>
  <si>
    <t>Балка  12</t>
  </si>
  <si>
    <t>30х15х1,5  п/овал</t>
  </si>
  <si>
    <t xml:space="preserve">Угол 50*3    х/к </t>
  </si>
  <si>
    <t>120х120*5,0</t>
  </si>
  <si>
    <t>140х140*5,0</t>
  </si>
  <si>
    <t>Проволока "колючая оц. Д.2,2мм/шип. 1,8мм</t>
  </si>
  <si>
    <t>200 м</t>
  </si>
  <si>
    <t>160х160*5,0</t>
  </si>
  <si>
    <t xml:space="preserve">Угол 40*3    х/к </t>
  </si>
  <si>
    <t>Лист  х/к    0,5</t>
  </si>
  <si>
    <t>1,2х2,30</t>
  </si>
  <si>
    <t>Лист  4,0 г/к     09Г2с</t>
  </si>
  <si>
    <r>
      <t xml:space="preserve">10х10*1,5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</si>
  <si>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Лист  г/к    4,0  рифл. </t>
  </si>
  <si>
    <t>Квадрат 14</t>
  </si>
  <si>
    <t>60х40*4,0</t>
  </si>
  <si>
    <t>Круг 100</t>
  </si>
  <si>
    <t>Круг 150</t>
  </si>
  <si>
    <t>1,2х3,1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</si>
</sst>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.000\ _₽_-;\-* #,##0.000\ _₽_-;_-* &quot;-&quot;???\ _₽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36"/>
      <color indexed="8"/>
      <name val="Bahnschrift SemiBold"/>
      <family val="2"/>
      <charset val="204"/>
    </font>
    <font>
      <sz val="36"/>
      <color theme="1"/>
      <name val="Bahnschrift SemiBold"/>
      <family val="2"/>
      <charset val="204"/>
    </font>
    <font>
      <sz val="11"/>
      <color theme="1"/>
      <name val="Franklin Gothic Demi Cond"/>
      <family val="2"/>
      <charset val="204"/>
    </font>
    <font>
      <b/>
      <sz val="16"/>
      <color indexed="8"/>
      <name val="Franklin Gothic Demi Cond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8"/>
      <name val="Arial"/>
      <family val="2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4"/>
      <color theme="4" tint="-0.499984740745262"/>
      <name val="Ebrima"/>
    </font>
    <font>
      <sz val="14"/>
      <color theme="4" tint="-0.499984740745262"/>
      <name val="Ebrima"/>
    </font>
    <font>
      <sz val="8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234">
    <xf numFmtId="0" fontId="0" fillId="0" borderId="0" xfId="0"/>
    <xf numFmtId="0" fontId="6" fillId="0" borderId="20" xfId="0" applyFont="1" applyFill="1" applyBorder="1"/>
    <xf numFmtId="2" fontId="0" fillId="0" borderId="21" xfId="0" applyNumberFormat="1" applyFill="1" applyBorder="1" applyAlignment="1">
      <alignment horizontal="center"/>
    </xf>
    <xf numFmtId="0" fontId="6" fillId="0" borderId="23" xfId="0" applyFont="1" applyFill="1" applyBorder="1"/>
    <xf numFmtId="2" fontId="0" fillId="0" borderId="24" xfId="0" applyNumberFormat="1" applyFill="1" applyBorder="1" applyAlignment="1">
      <alignment horizontal="center"/>
    </xf>
    <xf numFmtId="0" fontId="6" fillId="0" borderId="26" xfId="0" applyFont="1" applyFill="1" applyBorder="1"/>
    <xf numFmtId="2" fontId="0" fillId="0" borderId="27" xfId="0" applyNumberFormat="1" applyFill="1" applyBorder="1" applyAlignment="1">
      <alignment horizontal="center"/>
    </xf>
    <xf numFmtId="0" fontId="6" fillId="0" borderId="29" xfId="0" applyFont="1" applyFill="1" applyBorder="1"/>
    <xf numFmtId="2" fontId="0" fillId="0" borderId="30" xfId="0" applyNumberFormat="1" applyFill="1" applyBorder="1" applyAlignment="1">
      <alignment horizontal="center"/>
    </xf>
    <xf numFmtId="2" fontId="0" fillId="0" borderId="24" xfId="0" applyNumberFormat="1" applyFont="1" applyFill="1" applyBorder="1" applyAlignment="1">
      <alignment horizontal="center"/>
    </xf>
    <xf numFmtId="2" fontId="6" fillId="0" borderId="21" xfId="0" applyNumberFormat="1" applyFont="1" applyFill="1" applyBorder="1" applyAlignment="1">
      <alignment horizontal="center"/>
    </xf>
    <xf numFmtId="2" fontId="6" fillId="0" borderId="24" xfId="0" applyNumberFormat="1" applyFont="1" applyFill="1" applyBorder="1" applyAlignment="1">
      <alignment horizontal="center"/>
    </xf>
    <xf numFmtId="2" fontId="6" fillId="0" borderId="27" xfId="0" applyNumberFormat="1" applyFon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0" fontId="6" fillId="0" borderId="32" xfId="0" applyFont="1" applyFill="1" applyBorder="1"/>
    <xf numFmtId="164" fontId="0" fillId="0" borderId="33" xfId="0" applyNumberFormat="1" applyFill="1" applyBorder="1" applyAlignment="1">
      <alignment horizontal="center"/>
    </xf>
    <xf numFmtId="0" fontId="7" fillId="0" borderId="20" xfId="0" applyFont="1" applyFill="1" applyBorder="1"/>
    <xf numFmtId="0" fontId="7" fillId="0" borderId="23" xfId="0" applyFont="1" applyFill="1" applyBorder="1"/>
    <xf numFmtId="0" fontId="0" fillId="0" borderId="24" xfId="0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64" fontId="0" fillId="0" borderId="24" xfId="0" applyNumberFormat="1" applyFill="1" applyBorder="1"/>
    <xf numFmtId="0" fontId="0" fillId="0" borderId="24" xfId="0" applyFill="1" applyBorder="1"/>
    <xf numFmtId="164" fontId="0" fillId="0" borderId="24" xfId="0" applyNumberFormat="1" applyFont="1" applyFill="1" applyBorder="1"/>
    <xf numFmtId="2" fontId="0" fillId="0" borderId="22" xfId="0" applyNumberFormat="1" applyFill="1" applyBorder="1" applyAlignment="1">
      <alignment horizontal="center"/>
    </xf>
    <xf numFmtId="0" fontId="8" fillId="0" borderId="23" xfId="0" applyFont="1" applyFill="1" applyBorder="1"/>
    <xf numFmtId="2" fontId="0" fillId="0" borderId="25" xfId="0" applyNumberFormat="1" applyFill="1" applyBorder="1" applyAlignment="1">
      <alignment horizontal="center"/>
    </xf>
    <xf numFmtId="0" fontId="8" fillId="0" borderId="26" xfId="0" applyFont="1" applyFill="1" applyBorder="1"/>
    <xf numFmtId="2" fontId="0" fillId="0" borderId="28" xfId="0" applyNumberFormat="1" applyFill="1" applyBorder="1" applyAlignment="1">
      <alignment horizontal="center"/>
    </xf>
    <xf numFmtId="0" fontId="1" fillId="0" borderId="0" xfId="0" applyFont="1"/>
    <xf numFmtId="0" fontId="13" fillId="0" borderId="0" xfId="1"/>
    <xf numFmtId="0" fontId="15" fillId="0" borderId="14" xfId="1" applyNumberFormat="1" applyFont="1" applyBorder="1" applyAlignment="1">
      <alignment horizontal="center" vertical="center"/>
    </xf>
    <xf numFmtId="0" fontId="15" fillId="0" borderId="15" xfId="1" applyNumberFormat="1" applyFont="1" applyBorder="1" applyAlignment="1">
      <alignment horizontal="center" vertical="center"/>
    </xf>
    <xf numFmtId="0" fontId="13" fillId="0" borderId="34" xfId="1" applyNumberFormat="1" applyFont="1" applyBorder="1" applyAlignment="1">
      <alignment horizontal="left" vertical="top"/>
    </xf>
    <xf numFmtId="0" fontId="13" fillId="0" borderId="25" xfId="1" applyNumberFormat="1" applyFont="1" applyBorder="1" applyAlignment="1">
      <alignment vertical="top" wrapText="1"/>
    </xf>
    <xf numFmtId="2" fontId="13" fillId="0" borderId="24" xfId="1" applyNumberFormat="1" applyFont="1" applyBorder="1" applyAlignment="1">
      <alignment horizontal="right" vertical="top"/>
    </xf>
    <xf numFmtId="0" fontId="13" fillId="0" borderId="25" xfId="1" applyNumberFormat="1" applyFont="1" applyBorder="1" applyAlignment="1">
      <alignment horizontal="right" vertical="top" wrapText="1"/>
    </xf>
    <xf numFmtId="4" fontId="13" fillId="0" borderId="24" xfId="1" applyNumberFormat="1" applyFont="1" applyBorder="1" applyAlignment="1">
      <alignment horizontal="right" vertical="top"/>
    </xf>
    <xf numFmtId="2" fontId="0" fillId="0" borderId="27" xfId="0" applyNumberFormat="1" applyFont="1" applyFill="1" applyBorder="1" applyAlignment="1">
      <alignment horizontal="center"/>
    </xf>
    <xf numFmtId="165" fontId="0" fillId="0" borderId="24" xfId="0" applyNumberFormat="1" applyFill="1" applyBorder="1"/>
    <xf numFmtId="0" fontId="0" fillId="0" borderId="33" xfId="0" applyFont="1" applyFill="1" applyBorder="1" applyAlignment="1">
      <alignment horizontal="center"/>
    </xf>
    <xf numFmtId="164" fontId="0" fillId="0" borderId="33" xfId="0" applyNumberFormat="1" applyFont="1" applyFill="1" applyBorder="1"/>
    <xf numFmtId="164" fontId="0" fillId="0" borderId="30" xfId="0" applyNumberFormat="1" applyFill="1" applyBorder="1" applyAlignment="1">
      <alignment horizontal="center"/>
    </xf>
    <xf numFmtId="165" fontId="0" fillId="0" borderId="30" xfId="0" applyNumberFormat="1" applyFill="1" applyBorder="1"/>
    <xf numFmtId="4" fontId="0" fillId="0" borderId="30" xfId="0" applyNumberFormat="1" applyFill="1" applyBorder="1"/>
    <xf numFmtId="49" fontId="6" fillId="0" borderId="23" xfId="0" applyNumberFormat="1" applyFont="1" applyFill="1" applyBorder="1"/>
    <xf numFmtId="49" fontId="0" fillId="0" borderId="24" xfId="0" applyNumberFormat="1" applyFill="1" applyBorder="1" applyAlignment="1">
      <alignment horizontal="center"/>
    </xf>
    <xf numFmtId="49" fontId="0" fillId="0" borderId="24" xfId="0" applyNumberFormat="1" applyFont="1" applyFill="1" applyBorder="1"/>
    <xf numFmtId="43" fontId="1" fillId="0" borderId="21" xfId="0" applyNumberFormat="1" applyFont="1" applyFill="1" applyBorder="1" applyAlignment="1">
      <alignment horizontal="center"/>
    </xf>
    <xf numFmtId="43" fontId="1" fillId="0" borderId="24" xfId="0" applyNumberFormat="1" applyFont="1" applyFill="1" applyBorder="1" applyAlignment="1">
      <alignment horizontal="center"/>
    </xf>
    <xf numFmtId="43" fontId="1" fillId="0" borderId="27" xfId="0" applyNumberFormat="1" applyFont="1" applyFill="1" applyBorder="1" applyAlignment="1">
      <alignment horizontal="center"/>
    </xf>
    <xf numFmtId="43" fontId="1" fillId="0" borderId="30" xfId="0" applyNumberFormat="1" applyFont="1" applyFill="1" applyBorder="1" applyAlignment="1">
      <alignment horizontal="center"/>
    </xf>
    <xf numFmtId="43" fontId="1" fillId="0" borderId="33" xfId="0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30" xfId="0" applyNumberFormat="1" applyFill="1" applyBorder="1" applyAlignment="1">
      <alignment horizontal="right"/>
    </xf>
    <xf numFmtId="164" fontId="1" fillId="0" borderId="30" xfId="0" applyNumberFormat="1" applyFont="1" applyFill="1" applyBorder="1" applyAlignment="1">
      <alignment horizontal="right"/>
    </xf>
    <xf numFmtId="2" fontId="6" fillId="0" borderId="33" xfId="0" applyNumberFormat="1" applyFon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8" fillId="0" borderId="20" xfId="0" applyFont="1" applyFill="1" applyBorder="1"/>
    <xf numFmtId="0" fontId="6" fillId="0" borderId="13" xfId="0" applyFont="1" applyFill="1" applyBorder="1"/>
    <xf numFmtId="164" fontId="1" fillId="0" borderId="24" xfId="0" applyNumberFormat="1" applyFont="1" applyFill="1" applyBorder="1" applyAlignment="1">
      <alignment horizontal="right"/>
    </xf>
    <xf numFmtId="43" fontId="1" fillId="0" borderId="24" xfId="0" applyNumberFormat="1" applyFont="1" applyFill="1" applyBorder="1" applyAlignment="1">
      <alignment horizontal="right"/>
    </xf>
    <xf numFmtId="43" fontId="1" fillId="0" borderId="27" xfId="0" applyNumberFormat="1" applyFont="1" applyFill="1" applyBorder="1" applyAlignment="1">
      <alignment horizontal="right"/>
    </xf>
    <xf numFmtId="43" fontId="0" fillId="0" borderId="24" xfId="0" applyNumberFormat="1" applyFill="1" applyBorder="1" applyAlignment="1">
      <alignment horizontal="center"/>
    </xf>
    <xf numFmtId="2" fontId="0" fillId="0" borderId="33" xfId="0" applyNumberFormat="1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9" fillId="0" borderId="24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0" fillId="0" borderId="0" xfId="0" applyFill="1"/>
    <xf numFmtId="43" fontId="0" fillId="0" borderId="0" xfId="0" applyNumberFormat="1" applyFill="1"/>
    <xf numFmtId="164" fontId="0" fillId="0" borderId="22" xfId="0" applyNumberForma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28" xfId="0" applyNumberForma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4" fontId="0" fillId="0" borderId="37" xfId="0" applyNumberFormat="1" applyFont="1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43" fontId="0" fillId="0" borderId="25" xfId="0" applyNumberFormat="1" applyFill="1" applyBorder="1" applyAlignment="1">
      <alignment horizontal="center"/>
    </xf>
    <xf numFmtId="43" fontId="0" fillId="0" borderId="25" xfId="0" applyNumberFormat="1" applyFont="1" applyFill="1" applyBorder="1" applyAlignment="1">
      <alignment horizontal="center"/>
    </xf>
    <xf numFmtId="164" fontId="0" fillId="0" borderId="28" xfId="0" applyNumberFormat="1" applyFont="1" applyFill="1" applyBorder="1" applyAlignment="1">
      <alignment horizontal="center"/>
    </xf>
    <xf numFmtId="164" fontId="0" fillId="0" borderId="37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23" xfId="0" applyFont="1" applyFill="1" applyBorder="1"/>
    <xf numFmtId="0" fontId="0" fillId="0" borderId="0" xfId="0" applyFont="1" applyFill="1"/>
    <xf numFmtId="14" fontId="1" fillId="0" borderId="6" xfId="0" applyNumberFormat="1" applyFont="1" applyFill="1" applyBorder="1" applyAlignment="1">
      <alignment horizontal="left"/>
    </xf>
    <xf numFmtId="0" fontId="0" fillId="0" borderId="7" xfId="0" applyFill="1" applyBorder="1"/>
    <xf numFmtId="43" fontId="0" fillId="0" borderId="7" xfId="0" applyNumberFormat="1" applyFill="1" applyBorder="1"/>
    <xf numFmtId="164" fontId="0" fillId="0" borderId="8" xfId="0" applyNumberFormat="1" applyFill="1" applyBorder="1" applyAlignment="1">
      <alignment horizontal="center"/>
    </xf>
    <xf numFmtId="43" fontId="0" fillId="0" borderId="21" xfId="0" applyNumberFormat="1" applyFill="1" applyBorder="1"/>
    <xf numFmtId="43" fontId="1" fillId="0" borderId="21" xfId="0" applyNumberFormat="1" applyFont="1" applyFill="1" applyBorder="1"/>
    <xf numFmtId="43" fontId="0" fillId="0" borderId="24" xfId="0" applyNumberFormat="1" applyFill="1" applyBorder="1"/>
    <xf numFmtId="43" fontId="1" fillId="0" borderId="24" xfId="0" applyNumberFormat="1" applyFont="1" applyFill="1" applyBorder="1"/>
    <xf numFmtId="43" fontId="0" fillId="0" borderId="27" xfId="0" applyNumberFormat="1" applyFill="1" applyBorder="1"/>
    <xf numFmtId="43" fontId="1" fillId="0" borderId="27" xfId="0" applyNumberFormat="1" applyFont="1" applyFill="1" applyBorder="1"/>
    <xf numFmtId="2" fontId="0" fillId="0" borderId="22" xfId="0" applyNumberFormat="1" applyFont="1" applyFill="1" applyBorder="1" applyAlignment="1">
      <alignment horizontal="center"/>
    </xf>
    <xf numFmtId="2" fontId="0" fillId="0" borderId="31" xfId="0" applyNumberFormat="1" applyFont="1" applyFill="1" applyBorder="1" applyAlignment="1">
      <alignment horizontal="center"/>
    </xf>
    <xf numFmtId="0" fontId="0" fillId="0" borderId="27" xfId="0" applyFill="1" applyBorder="1"/>
    <xf numFmtId="0" fontId="0" fillId="0" borderId="20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center"/>
    </xf>
    <xf numFmtId="164" fontId="0" fillId="0" borderId="21" xfId="0" applyNumberFormat="1" applyFont="1" applyFill="1" applyBorder="1" applyAlignment="1"/>
    <xf numFmtId="164" fontId="1" fillId="0" borderId="21" xfId="0" applyNumberFormat="1" applyFont="1" applyFill="1" applyBorder="1" applyAlignment="1">
      <alignment horizontal="right"/>
    </xf>
    <xf numFmtId="164" fontId="0" fillId="0" borderId="22" xfId="0" applyNumberFormat="1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164" fontId="0" fillId="0" borderId="30" xfId="0" applyNumberFormat="1" applyFont="1" applyFill="1" applyBorder="1" applyAlignment="1"/>
    <xf numFmtId="164" fontId="0" fillId="0" borderId="31" xfId="0" applyNumberFormat="1" applyFont="1" applyFill="1" applyBorder="1" applyAlignment="1">
      <alignment horizontal="center"/>
    </xf>
    <xf numFmtId="0" fontId="0" fillId="0" borderId="23" xfId="0" applyFont="1" applyFill="1" applyBorder="1" applyAlignment="1">
      <alignment horizontal="left"/>
    </xf>
    <xf numFmtId="0" fontId="0" fillId="0" borderId="18" xfId="0" applyFill="1" applyBorder="1" applyAlignment="1"/>
    <xf numFmtId="164" fontId="0" fillId="0" borderId="19" xfId="0" applyNumberFormat="1" applyFill="1" applyBorder="1" applyAlignment="1">
      <alignment horizontal="center"/>
    </xf>
    <xf numFmtId="0" fontId="11" fillId="0" borderId="9" xfId="0" applyFont="1" applyFill="1" applyBorder="1"/>
    <xf numFmtId="43" fontId="9" fillId="0" borderId="24" xfId="0" applyNumberFormat="1" applyFont="1" applyFill="1" applyBorder="1"/>
    <xf numFmtId="164" fontId="11" fillId="0" borderId="25" xfId="0" applyNumberFormat="1" applyFont="1" applyFill="1" applyBorder="1" applyAlignment="1">
      <alignment horizontal="center"/>
    </xf>
    <xf numFmtId="0" fontId="0" fillId="0" borderId="9" xfId="0" applyFill="1" applyBorder="1"/>
    <xf numFmtId="0" fontId="0" fillId="0" borderId="35" xfId="0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3" fontId="0" fillId="0" borderId="18" xfId="0" applyNumberFormat="1" applyFill="1" applyBorder="1" applyAlignment="1"/>
    <xf numFmtId="0" fontId="0" fillId="0" borderId="21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 vertical="top" wrapText="1"/>
    </xf>
    <xf numFmtId="0" fontId="0" fillId="0" borderId="25" xfId="0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43" fontId="0" fillId="0" borderId="2" xfId="0" applyNumberFormat="1" applyFill="1" applyBorder="1"/>
    <xf numFmtId="164" fontId="0" fillId="0" borderId="3" xfId="0" applyNumberFormat="1" applyFill="1" applyBorder="1" applyAlignment="1">
      <alignment horizontal="center"/>
    </xf>
    <xf numFmtId="0" fontId="11" fillId="0" borderId="0" xfId="0" applyFont="1" applyFill="1"/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43" fontId="10" fillId="3" borderId="10" xfId="0" applyNumberFormat="1" applyFont="1" applyFill="1" applyBorder="1" applyAlignment="1">
      <alignment horizontal="center"/>
    </xf>
    <xf numFmtId="164" fontId="10" fillId="3" borderId="12" xfId="0" applyNumberFormat="1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3" fontId="10" fillId="3" borderId="14" xfId="0" applyNumberFormat="1" applyFont="1" applyFill="1" applyBorder="1" applyAlignment="1">
      <alignment horizontal="center"/>
    </xf>
    <xf numFmtId="164" fontId="10" fillId="3" borderId="16" xfId="0" applyNumberFormat="1" applyFont="1" applyFill="1" applyBorder="1" applyAlignment="1">
      <alignment horizontal="center"/>
    </xf>
    <xf numFmtId="0" fontId="0" fillId="3" borderId="18" xfId="0" applyFill="1" applyBorder="1" applyAlignment="1"/>
    <xf numFmtId="0" fontId="0" fillId="0" borderId="9" xfId="0" applyFont="1" applyFill="1" applyBorder="1" applyAlignment="1">
      <alignment horizontal="left"/>
    </xf>
    <xf numFmtId="43" fontId="0" fillId="0" borderId="10" xfId="0" applyNumberFormat="1" applyFill="1" applyBorder="1" applyAlignment="1"/>
    <xf numFmtId="2" fontId="6" fillId="0" borderId="14" xfId="0" applyNumberFormat="1" applyFont="1" applyFill="1" applyBorder="1" applyAlignment="1">
      <alignment horizontal="center"/>
    </xf>
    <xf numFmtId="43" fontId="0" fillId="0" borderId="14" xfId="0" applyNumberFormat="1" applyFill="1" applyBorder="1"/>
    <xf numFmtId="43" fontId="1" fillId="0" borderId="14" xfId="0" applyNumberFormat="1" applyFont="1" applyFill="1" applyBorder="1"/>
    <xf numFmtId="43" fontId="1" fillId="0" borderId="10" xfId="0" applyNumberFormat="1" applyFont="1" applyFill="1" applyBorder="1" applyAlignment="1"/>
    <xf numFmtId="43" fontId="17" fillId="0" borderId="21" xfId="0" applyNumberFormat="1" applyFont="1" applyFill="1" applyBorder="1" applyAlignment="1">
      <alignment horizontal="center"/>
    </xf>
    <xf numFmtId="43" fontId="17" fillId="0" borderId="24" xfId="0" applyNumberFormat="1" applyFont="1" applyFill="1" applyBorder="1" applyAlignment="1">
      <alignment horizontal="center"/>
    </xf>
    <xf numFmtId="43" fontId="17" fillId="0" borderId="33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43" fontId="1" fillId="3" borderId="18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0" fontId="12" fillId="3" borderId="38" xfId="0" applyFont="1" applyFill="1" applyBorder="1" applyAlignment="1">
      <alignment horizontal="left"/>
    </xf>
    <xf numFmtId="0" fontId="10" fillId="3" borderId="39" xfId="0" applyFont="1" applyFill="1" applyBorder="1" applyAlignment="1">
      <alignment horizontal="center"/>
    </xf>
    <xf numFmtId="43" fontId="10" fillId="3" borderId="39" xfId="0" applyNumberFormat="1" applyFont="1" applyFill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6" fillId="0" borderId="24" xfId="0" applyFont="1" applyFill="1" applyBorder="1"/>
    <xf numFmtId="0" fontId="6" fillId="0" borderId="30" xfId="0" applyFont="1" applyFill="1" applyBorder="1"/>
    <xf numFmtId="2" fontId="0" fillId="0" borderId="10" xfId="0" applyNumberFormat="1" applyFill="1" applyBorder="1" applyAlignment="1">
      <alignment horizontal="center"/>
    </xf>
    <xf numFmtId="0" fontId="0" fillId="4" borderId="21" xfId="0" applyFont="1" applyFill="1" applyBorder="1" applyAlignment="1">
      <alignment horizontal="left"/>
    </xf>
    <xf numFmtId="43" fontId="0" fillId="4" borderId="21" xfId="0" applyNumberFormat="1" applyFill="1" applyBorder="1" applyAlignment="1"/>
    <xf numFmtId="43" fontId="1" fillId="4" borderId="21" xfId="0" applyNumberFormat="1" applyFont="1" applyFill="1" applyBorder="1" applyAlignment="1"/>
    <xf numFmtId="164" fontId="0" fillId="4" borderId="22" xfId="0" applyNumberFormat="1" applyFill="1" applyBorder="1" applyAlignment="1"/>
    <xf numFmtId="0" fontId="21" fillId="0" borderId="26" xfId="0" applyFont="1" applyFill="1" applyBorder="1"/>
    <xf numFmtId="43" fontId="1" fillId="4" borderId="24" xfId="0" applyNumberFormat="1" applyFont="1" applyFill="1" applyBorder="1" applyAlignment="1">
      <alignment horizontal="center"/>
    </xf>
    <xf numFmtId="0" fontId="6" fillId="0" borderId="43" xfId="0" applyFont="1" applyFill="1" applyBorder="1"/>
    <xf numFmtId="0" fontId="0" fillId="4" borderId="30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left"/>
    </xf>
    <xf numFmtId="0" fontId="13" fillId="0" borderId="44" xfId="2" applyNumberFormat="1" applyFont="1" applyFill="1" applyBorder="1" applyAlignment="1">
      <alignment vertical="top" wrapText="1"/>
    </xf>
    <xf numFmtId="0" fontId="13" fillId="0" borderId="45" xfId="2" applyNumberFormat="1" applyFont="1" applyFill="1" applyBorder="1" applyAlignment="1">
      <alignment vertical="top" wrapText="1"/>
    </xf>
    <xf numFmtId="0" fontId="13" fillId="0" borderId="46" xfId="2" applyNumberFormat="1" applyFont="1" applyFill="1" applyBorder="1" applyAlignment="1">
      <alignment vertical="top" wrapText="1"/>
    </xf>
    <xf numFmtId="0" fontId="13" fillId="0" borderId="34" xfId="2" applyNumberFormat="1" applyFont="1" applyFill="1" applyBorder="1" applyAlignment="1">
      <alignment vertical="top" wrapText="1"/>
    </xf>
    <xf numFmtId="0" fontId="13" fillId="0" borderId="47" xfId="2" applyNumberFormat="1" applyFont="1" applyFill="1" applyBorder="1" applyAlignment="1">
      <alignment vertical="top" wrapText="1"/>
    </xf>
    <xf numFmtId="0" fontId="13" fillId="0" borderId="35" xfId="2" applyNumberFormat="1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18" xfId="0" applyFill="1" applyBorder="1" applyAlignment="1"/>
    <xf numFmtId="0" fontId="0" fillId="3" borderId="19" xfId="0" applyFill="1" applyBorder="1" applyAlignment="1"/>
    <xf numFmtId="0" fontId="13" fillId="0" borderId="48" xfId="2" applyNumberFormat="1" applyFont="1" applyFill="1" applyBorder="1" applyAlignment="1">
      <alignment vertical="top" wrapText="1"/>
    </xf>
    <xf numFmtId="0" fontId="13" fillId="0" borderId="49" xfId="2" applyNumberFormat="1" applyFont="1" applyFill="1" applyBorder="1" applyAlignment="1">
      <alignment vertical="top" wrapText="1"/>
    </xf>
    <xf numFmtId="0" fontId="13" fillId="0" borderId="50" xfId="2" applyNumberFormat="1" applyFont="1" applyFill="1" applyBorder="1" applyAlignment="1">
      <alignment vertical="top" wrapText="1"/>
    </xf>
    <xf numFmtId="0" fontId="9" fillId="3" borderId="17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top" wrapText="1"/>
    </xf>
    <xf numFmtId="0" fontId="1" fillId="3" borderId="42" xfId="0" applyFont="1" applyFill="1" applyBorder="1" applyAlignment="1">
      <alignment horizontal="center"/>
    </xf>
    <xf numFmtId="0" fontId="0" fillId="3" borderId="41" xfId="0" applyFill="1" applyBorder="1" applyAlignment="1"/>
    <xf numFmtId="0" fontId="0" fillId="3" borderId="36" xfId="0" applyFill="1" applyBorder="1" applyAlignment="1"/>
    <xf numFmtId="164" fontId="19" fillId="0" borderId="4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0" fillId="0" borderId="5" xfId="0" applyFont="1" applyFill="1" applyBorder="1" applyAlignment="1"/>
    <xf numFmtId="11" fontId="8" fillId="0" borderId="17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0" borderId="19" xfId="0" applyFill="1" applyBorder="1" applyAlignment="1"/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5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5" fillId="2" borderId="4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1" fillId="0" borderId="35" xfId="0" applyFont="1" applyFill="1" applyBorder="1" applyAlignment="1"/>
    <xf numFmtId="0" fontId="0" fillId="0" borderId="24" xfId="0" applyFill="1" applyBorder="1" applyAlignment="1"/>
    <xf numFmtId="0" fontId="14" fillId="0" borderId="0" xfId="1" applyNumberFormat="1" applyFont="1" applyAlignment="1">
      <alignment vertical="center"/>
    </xf>
    <xf numFmtId="0" fontId="15" fillId="0" borderId="1" xfId="1" applyNumberFormat="1" applyFont="1" applyBorder="1" applyAlignment="1">
      <alignment horizontal="center" vertical="center"/>
    </xf>
    <xf numFmtId="0" fontId="15" fillId="0" borderId="6" xfId="1" applyNumberFormat="1" applyFont="1" applyBorder="1" applyAlignment="1">
      <alignment horizontal="center" vertical="center"/>
    </xf>
    <xf numFmtId="0" fontId="15" fillId="0" borderId="36" xfId="1" applyNumberFormat="1" applyFont="1" applyBorder="1" applyAlignment="1">
      <alignment horizontal="center" vertical="center"/>
    </xf>
    <xf numFmtId="0" fontId="15" fillId="0" borderId="15" xfId="1" applyNumberFormat="1" applyFont="1" applyBorder="1" applyAlignment="1">
      <alignment horizontal="center" vertical="center"/>
    </xf>
    <xf numFmtId="0" fontId="15" fillId="0" borderId="22" xfId="1" applyNumberFormat="1" applyFont="1" applyBorder="1" applyAlignment="1">
      <alignment horizontal="center" vertical="center"/>
    </xf>
    <xf numFmtId="0" fontId="16" fillId="0" borderId="0" xfId="1" applyFont="1"/>
  </cellXfs>
  <cellStyles count="3">
    <cellStyle name="Обычный" xfId="0" builtinId="0"/>
    <cellStyle name="Обычный_Лист1" xfId="2" xr:uid="{00000000-0005-0000-0000-000001000000}"/>
    <cellStyle name="Обычный_Лист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1609726</xdr:colOff>
      <xdr:row>1</xdr:row>
      <xdr:rowOff>66676</xdr:rowOff>
    </xdr:from>
    <xdr:to>
      <xdr:col>4</xdr:col>
      <xdr:colOff>266700</xdr:colOff>
      <xdr:row>2</xdr:row>
      <xdr:rowOff>4006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6" y="1847851"/>
          <a:ext cx="2800349" cy="832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923925</xdr:colOff>
      <xdr:row>1</xdr:row>
      <xdr:rowOff>3175</xdr:rowOff>
    </xdr:to>
    <xdr:pic>
      <xdr:nvPicPr>
        <xdr:cNvPr id="4" name="Рисунок 3" descr="C:\Users\Hewlett packard\Desktop\КРОВЦЕНТР1\Реклама\image-25-08-21-03-44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72175" cy="178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523877</xdr:colOff>
      <xdr:row>252</xdr:row>
      <xdr:rowOff>57151</xdr:rowOff>
    </xdr:from>
    <xdr:to>
      <xdr:col>0</xdr:col>
      <xdr:colOff>1190626</xdr:colOff>
      <xdr:row>255</xdr:row>
      <xdr:rowOff>113867</xdr:rowOff>
    </xdr:to>
    <xdr:pic>
      <xdr:nvPicPr>
        <xdr:cNvPr id="5" name="Рисунок 4" descr="https://pkf-m.ru/assets/images/profnastil/Profnastil-okrashennyj/Profnastil-okrashennyj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7" y="40490776"/>
          <a:ext cx="666749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304800</xdr:colOff>
      <xdr:row>278</xdr:row>
      <xdr:rowOff>17318</xdr:rowOff>
    </xdr:to>
    <xdr:sp macro="" textlink="">
      <xdr:nvSpPr>
        <xdr:cNvPr id="1025" name="AutoShape 1" descr="https://stroibaza-nn.ru/upload/iblock/1f6/1f6aa83dd9c04b7a1d68959475fc36a1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3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9"/>
  <sheetViews>
    <sheetView tabSelected="1" zoomScale="110" zoomScaleNormal="110" workbookViewId="0">
      <selection activeCell="I3" sqref="I3"/>
    </sheetView>
  </sheetViews>
  <sheetFormatPr defaultRowHeight="15" x14ac:dyDescent="0.25"/>
  <cols>
    <col min="1" max="1" width="30" customWidth="1"/>
    <col min="2" max="2" width="7.85546875" customWidth="1"/>
    <col min="3" max="3" width="11.7109375" customWidth="1"/>
    <col min="4" max="4" width="12.5703125" customWidth="1"/>
    <col min="5" max="5" width="13.5703125" style="55" customWidth="1"/>
    <col min="6" max="6" width="14" style="85" customWidth="1"/>
    <col min="7" max="8" width="13.140625" bestFit="1" customWidth="1"/>
    <col min="9" max="9" width="12" bestFit="1" customWidth="1"/>
    <col min="10" max="10" width="13.140625" bestFit="1" customWidth="1"/>
  </cols>
  <sheetData>
    <row r="1" spans="1:7" s="71" customFormat="1" ht="140.25" customHeight="1" thickBot="1" x14ac:dyDescent="0.6">
      <c r="A1" s="207"/>
      <c r="B1" s="208"/>
      <c r="C1" s="208"/>
      <c r="D1" s="208"/>
      <c r="E1" s="208"/>
      <c r="F1" s="209"/>
    </row>
    <row r="2" spans="1:7" s="71" customFormat="1" ht="70.5" customHeight="1" x14ac:dyDescent="0.25">
      <c r="A2" s="125"/>
      <c r="B2" s="126"/>
      <c r="C2" s="126"/>
      <c r="D2" s="126"/>
      <c r="E2" s="127"/>
      <c r="F2" s="128"/>
    </row>
    <row r="3" spans="1:7" s="71" customFormat="1" ht="26.25" customHeight="1" x14ac:dyDescent="0.35">
      <c r="A3" s="210" t="s">
        <v>325</v>
      </c>
      <c r="B3" s="211"/>
      <c r="C3" s="211"/>
      <c r="D3" s="211"/>
      <c r="E3" s="211"/>
      <c r="F3" s="212"/>
    </row>
    <row r="4" spans="1:7" s="71" customFormat="1" ht="18.75" customHeight="1" x14ac:dyDescent="0.35">
      <c r="A4" s="196" t="s">
        <v>300</v>
      </c>
      <c r="B4" s="197"/>
      <c r="C4" s="197"/>
      <c r="D4" s="197"/>
      <c r="E4" s="197"/>
      <c r="F4" s="198"/>
    </row>
    <row r="5" spans="1:7" s="71" customFormat="1" ht="25.5" customHeight="1" x14ac:dyDescent="0.35">
      <c r="A5" s="210" t="s">
        <v>324</v>
      </c>
      <c r="B5" s="211"/>
      <c r="C5" s="211"/>
      <c r="D5" s="211"/>
      <c r="E5" s="211"/>
      <c r="F5" s="212"/>
    </row>
    <row r="6" spans="1:7" s="71" customFormat="1" ht="18" customHeight="1" x14ac:dyDescent="0.35">
      <c r="A6" s="196" t="s">
        <v>326</v>
      </c>
      <c r="B6" s="197"/>
      <c r="C6" s="197"/>
      <c r="D6" s="197"/>
      <c r="E6" s="197"/>
      <c r="F6" s="198"/>
    </row>
    <row r="7" spans="1:7" s="71" customFormat="1" ht="15" customHeight="1" thickBot="1" x14ac:dyDescent="0.3">
      <c r="A7" s="88">
        <v>46106</v>
      </c>
      <c r="B7" s="89"/>
      <c r="C7" s="89"/>
      <c r="D7" s="89"/>
      <c r="E7" s="90"/>
      <c r="F7" s="91"/>
    </row>
    <row r="8" spans="1:7" s="71" customFormat="1" x14ac:dyDescent="0.25">
      <c r="A8" s="130"/>
      <c r="B8" s="131" t="s">
        <v>0</v>
      </c>
      <c r="C8" s="132" t="s">
        <v>1</v>
      </c>
      <c r="D8" s="133" t="s">
        <v>2</v>
      </c>
      <c r="E8" s="134" t="s">
        <v>3</v>
      </c>
      <c r="F8" s="135" t="s">
        <v>4</v>
      </c>
    </row>
    <row r="9" spans="1:7" s="71" customFormat="1" ht="15.75" thickBot="1" x14ac:dyDescent="0.3">
      <c r="A9" s="136" t="s">
        <v>5</v>
      </c>
      <c r="B9" s="137"/>
      <c r="C9" s="138" t="s">
        <v>6</v>
      </c>
      <c r="D9" s="139" t="s">
        <v>7</v>
      </c>
      <c r="E9" s="140" t="s">
        <v>207</v>
      </c>
      <c r="F9" s="141" t="s">
        <v>8</v>
      </c>
    </row>
    <row r="10" spans="1:7" s="71" customFormat="1" ht="15.75" customHeight="1" thickBot="1" x14ac:dyDescent="0.3">
      <c r="A10" s="199" t="s">
        <v>9</v>
      </c>
      <c r="B10" s="200"/>
      <c r="C10" s="200"/>
      <c r="D10" s="200"/>
      <c r="E10" s="200"/>
      <c r="F10" s="201"/>
    </row>
    <row r="11" spans="1:7" s="71" customFormat="1" x14ac:dyDescent="0.25">
      <c r="A11" s="1" t="s">
        <v>199</v>
      </c>
      <c r="B11" s="2">
        <v>6</v>
      </c>
      <c r="C11" s="2">
        <f>E11/6</f>
        <v>102.33333333333333</v>
      </c>
      <c r="D11" s="2">
        <f>E11/6*3</f>
        <v>307</v>
      </c>
      <c r="E11" s="50">
        <v>614</v>
      </c>
      <c r="F11" s="73">
        <v>76750</v>
      </c>
      <c r="G11" s="72"/>
    </row>
    <row r="12" spans="1:7" s="71" customFormat="1" x14ac:dyDescent="0.25">
      <c r="A12" s="3" t="s">
        <v>10</v>
      </c>
      <c r="B12" s="4">
        <v>6</v>
      </c>
      <c r="C12" s="4">
        <f t="shared" ref="C12:C16" si="0">E12/6</f>
        <v>138.33333333333334</v>
      </c>
      <c r="D12" s="4">
        <f t="shared" ref="D12:D16" si="1">E12/2</f>
        <v>415</v>
      </c>
      <c r="E12" s="51">
        <v>830</v>
      </c>
      <c r="F12" s="74">
        <v>83000</v>
      </c>
      <c r="G12" s="72"/>
    </row>
    <row r="13" spans="1:7" s="71" customFormat="1" x14ac:dyDescent="0.25">
      <c r="A13" s="3" t="s">
        <v>11</v>
      </c>
      <c r="B13" s="4">
        <v>6</v>
      </c>
      <c r="C13" s="4">
        <f t="shared" si="0"/>
        <v>187.66666666666666</v>
      </c>
      <c r="D13" s="4">
        <f t="shared" si="1"/>
        <v>563</v>
      </c>
      <c r="E13" s="51">
        <v>1126</v>
      </c>
      <c r="F13" s="74">
        <v>78515</v>
      </c>
      <c r="G13" s="72"/>
    </row>
    <row r="14" spans="1:7" s="71" customFormat="1" x14ac:dyDescent="0.25">
      <c r="A14" s="3" t="s">
        <v>12</v>
      </c>
      <c r="B14" s="4">
        <v>6</v>
      </c>
      <c r="C14" s="4">
        <f t="shared" si="0"/>
        <v>245.33333333333334</v>
      </c>
      <c r="D14" s="4">
        <f t="shared" si="1"/>
        <v>736</v>
      </c>
      <c r="E14" s="51">
        <v>1472</v>
      </c>
      <c r="F14" s="74">
        <v>79400</v>
      </c>
      <c r="G14" s="72"/>
    </row>
    <row r="15" spans="1:7" s="71" customFormat="1" x14ac:dyDescent="0.25">
      <c r="A15" s="3" t="s">
        <v>334</v>
      </c>
      <c r="B15" s="4">
        <v>6</v>
      </c>
      <c r="C15" s="4">
        <f t="shared" ref="C15" si="2">E15/6</f>
        <v>286</v>
      </c>
      <c r="D15" s="4">
        <f t="shared" ref="D15" si="3">E15/2</f>
        <v>858</v>
      </c>
      <c r="E15" s="51">
        <v>1716</v>
      </c>
      <c r="F15" s="74">
        <v>85850</v>
      </c>
      <c r="G15" s="72"/>
    </row>
    <row r="16" spans="1:7" s="71" customFormat="1" ht="15.75" thickBot="1" x14ac:dyDescent="0.3">
      <c r="A16" s="3" t="s">
        <v>13</v>
      </c>
      <c r="B16" s="4">
        <v>6</v>
      </c>
      <c r="C16" s="4">
        <f t="shared" si="0"/>
        <v>295</v>
      </c>
      <c r="D16" s="4">
        <f t="shared" si="1"/>
        <v>885</v>
      </c>
      <c r="E16" s="51">
        <v>1770</v>
      </c>
      <c r="F16" s="74">
        <v>76820</v>
      </c>
      <c r="G16" s="72"/>
    </row>
    <row r="17" spans="1:8" s="71" customFormat="1" ht="15.75" customHeight="1" thickBot="1" x14ac:dyDescent="0.3">
      <c r="A17" s="182" t="s">
        <v>14</v>
      </c>
      <c r="B17" s="185"/>
      <c r="C17" s="185"/>
      <c r="D17" s="185"/>
      <c r="E17" s="185"/>
      <c r="F17" s="186"/>
    </row>
    <row r="18" spans="1:8" s="71" customFormat="1" ht="14.45" customHeight="1" thickBot="1" x14ac:dyDescent="0.3">
      <c r="A18" s="1" t="s">
        <v>283</v>
      </c>
      <c r="B18" s="2">
        <v>12</v>
      </c>
      <c r="C18" s="92">
        <f>E18/12</f>
        <v>366</v>
      </c>
      <c r="D18" s="92">
        <f>E18/4</f>
        <v>1098</v>
      </c>
      <c r="E18" s="93">
        <v>4392</v>
      </c>
      <c r="F18" s="73">
        <v>90800</v>
      </c>
      <c r="G18" s="72"/>
    </row>
    <row r="19" spans="1:8" s="71" customFormat="1" x14ac:dyDescent="0.25">
      <c r="A19" s="1" t="s">
        <v>200</v>
      </c>
      <c r="B19" s="2">
        <v>12</v>
      </c>
      <c r="C19" s="92">
        <v>359</v>
      </c>
      <c r="D19" s="92">
        <f>E19/4</f>
        <v>1077</v>
      </c>
      <c r="E19" s="93">
        <v>4308</v>
      </c>
      <c r="F19" s="73">
        <v>77760</v>
      </c>
      <c r="G19" s="72"/>
    </row>
    <row r="20" spans="1:8" s="71" customFormat="1" x14ac:dyDescent="0.25">
      <c r="A20" s="3" t="s">
        <v>284</v>
      </c>
      <c r="B20" s="4">
        <v>12</v>
      </c>
      <c r="C20" s="8">
        <f>E20/B20</f>
        <v>448</v>
      </c>
      <c r="D20" s="4">
        <f>E20/12*3</f>
        <v>1344</v>
      </c>
      <c r="E20" s="51">
        <v>5376</v>
      </c>
      <c r="F20" s="74">
        <v>82950</v>
      </c>
      <c r="H20" s="72"/>
    </row>
    <row r="21" spans="1:8" s="71" customFormat="1" x14ac:dyDescent="0.25">
      <c r="A21" s="3" t="s">
        <v>201</v>
      </c>
      <c r="B21" s="4">
        <v>12</v>
      </c>
      <c r="C21" s="4">
        <v>500</v>
      </c>
      <c r="D21" s="4">
        <f>C21*3</f>
        <v>1500</v>
      </c>
      <c r="E21" s="51">
        <v>5784</v>
      </c>
      <c r="F21" s="74">
        <v>77040</v>
      </c>
      <c r="G21" s="72"/>
    </row>
    <row r="22" spans="1:8" s="71" customFormat="1" hidden="1" x14ac:dyDescent="0.25">
      <c r="A22" s="3" t="s">
        <v>285</v>
      </c>
      <c r="B22" s="4">
        <v>12</v>
      </c>
      <c r="C22" s="4">
        <f>E22/B22</f>
        <v>584</v>
      </c>
      <c r="D22" s="4">
        <f t="shared" ref="D22:D32" si="4">E22/4</f>
        <v>1752</v>
      </c>
      <c r="E22" s="51">
        <v>7008</v>
      </c>
      <c r="F22" s="74">
        <v>91104</v>
      </c>
    </row>
    <row r="23" spans="1:8" s="71" customFormat="1" x14ac:dyDescent="0.25">
      <c r="A23" s="3" t="s">
        <v>285</v>
      </c>
      <c r="B23" s="4">
        <v>12</v>
      </c>
      <c r="C23" s="4">
        <f>E23/B23</f>
        <v>586</v>
      </c>
      <c r="D23" s="4">
        <f>C23*3</f>
        <v>1758</v>
      </c>
      <c r="E23" s="51">
        <v>7032</v>
      </c>
      <c r="F23" s="74">
        <v>92120</v>
      </c>
    </row>
    <row r="24" spans="1:8" s="71" customFormat="1" ht="14.25" customHeight="1" x14ac:dyDescent="0.25">
      <c r="A24" s="3" t="s">
        <v>197</v>
      </c>
      <c r="B24" s="4">
        <v>12</v>
      </c>
      <c r="C24" s="4">
        <f>E24/B24</f>
        <v>599</v>
      </c>
      <c r="D24" s="4">
        <f>C24*3</f>
        <v>1797</v>
      </c>
      <c r="E24" s="51">
        <v>7188</v>
      </c>
      <c r="F24" s="74">
        <v>80765</v>
      </c>
    </row>
    <row r="25" spans="1:8" s="71" customFormat="1" ht="0.75" hidden="1" customHeight="1" x14ac:dyDescent="0.25">
      <c r="A25" s="3" t="s">
        <v>289</v>
      </c>
      <c r="B25" s="4">
        <v>12</v>
      </c>
      <c r="C25" s="4">
        <f t="shared" ref="C25" si="5">E25/12</f>
        <v>668</v>
      </c>
      <c r="D25" s="4">
        <f t="shared" ref="D25" si="6">E25/4</f>
        <v>2004</v>
      </c>
      <c r="E25" s="51">
        <v>8016</v>
      </c>
      <c r="F25" s="74">
        <v>91000</v>
      </c>
    </row>
    <row r="26" spans="1:8" s="71" customFormat="1" x14ac:dyDescent="0.25">
      <c r="A26" s="3" t="s">
        <v>254</v>
      </c>
      <c r="B26" s="4">
        <v>12</v>
      </c>
      <c r="C26" s="4">
        <f t="shared" ref="C26:C34" si="7">E26/B26</f>
        <v>697</v>
      </c>
      <c r="D26" s="4">
        <f t="shared" ref="D26" si="8">E26/4</f>
        <v>2091</v>
      </c>
      <c r="E26" s="51">
        <v>8364</v>
      </c>
      <c r="F26" s="74">
        <v>84285</v>
      </c>
    </row>
    <row r="27" spans="1:8" s="71" customFormat="1" x14ac:dyDescent="0.25">
      <c r="A27" s="3" t="s">
        <v>15</v>
      </c>
      <c r="B27" s="4">
        <v>12</v>
      </c>
      <c r="C27" s="4">
        <f t="shared" si="7"/>
        <v>704</v>
      </c>
      <c r="D27" s="4">
        <f t="shared" si="4"/>
        <v>2112</v>
      </c>
      <c r="E27" s="51">
        <v>8448</v>
      </c>
      <c r="F27" s="74">
        <v>78060</v>
      </c>
    </row>
    <row r="28" spans="1:8" s="71" customFormat="1" x14ac:dyDescent="0.25">
      <c r="A28" s="3" t="s">
        <v>16</v>
      </c>
      <c r="B28" s="4">
        <v>12</v>
      </c>
      <c r="C28" s="4">
        <f t="shared" si="7"/>
        <v>870</v>
      </c>
      <c r="D28" s="4">
        <f t="shared" si="4"/>
        <v>2610</v>
      </c>
      <c r="E28" s="51">
        <v>10440</v>
      </c>
      <c r="F28" s="74">
        <v>79485</v>
      </c>
    </row>
    <row r="29" spans="1:8" s="71" customFormat="1" ht="0.75" hidden="1" customHeight="1" x14ac:dyDescent="0.25">
      <c r="A29" s="3" t="s">
        <v>299</v>
      </c>
      <c r="B29" s="4">
        <v>12</v>
      </c>
      <c r="C29" s="4">
        <f t="shared" si="7"/>
        <v>948</v>
      </c>
      <c r="D29" s="4">
        <f t="shared" ref="D29" si="9">E29/4</f>
        <v>2844</v>
      </c>
      <c r="E29" s="51">
        <v>11376</v>
      </c>
      <c r="F29" s="74">
        <v>91000</v>
      </c>
    </row>
    <row r="30" spans="1:8" s="71" customFormat="1" x14ac:dyDescent="0.25">
      <c r="A30" s="3" t="s">
        <v>17</v>
      </c>
      <c r="B30" s="4">
        <v>12</v>
      </c>
      <c r="C30" s="4">
        <f t="shared" si="7"/>
        <v>968</v>
      </c>
      <c r="D30" s="4">
        <f>C30*3</f>
        <v>2904</v>
      </c>
      <c r="E30" s="51">
        <v>11616</v>
      </c>
      <c r="F30" s="74">
        <v>79485</v>
      </c>
    </row>
    <row r="31" spans="1:8" s="71" customFormat="1" x14ac:dyDescent="0.25">
      <c r="A31" s="3" t="s">
        <v>18</v>
      </c>
      <c r="B31" s="4">
        <v>12</v>
      </c>
      <c r="C31" s="4">
        <f t="shared" si="7"/>
        <v>1100</v>
      </c>
      <c r="D31" s="4">
        <f>C31*3</f>
        <v>3300</v>
      </c>
      <c r="E31" s="51">
        <v>13200</v>
      </c>
      <c r="F31" s="74">
        <v>86460</v>
      </c>
    </row>
    <row r="32" spans="1:8" s="71" customFormat="1" x14ac:dyDescent="0.25">
      <c r="A32" s="3" t="s">
        <v>19</v>
      </c>
      <c r="B32" s="4">
        <v>12</v>
      </c>
      <c r="C32" s="4">
        <f t="shared" si="7"/>
        <v>1288</v>
      </c>
      <c r="D32" s="8">
        <f t="shared" si="4"/>
        <v>3864</v>
      </c>
      <c r="E32" s="51">
        <v>15456</v>
      </c>
      <c r="F32" s="74">
        <v>81770</v>
      </c>
    </row>
    <row r="33" spans="1:8" s="71" customFormat="1" x14ac:dyDescent="0.25">
      <c r="A33" s="3" t="s">
        <v>241</v>
      </c>
      <c r="B33" s="4">
        <v>12</v>
      </c>
      <c r="C33" s="4">
        <f t="shared" si="7"/>
        <v>1998</v>
      </c>
      <c r="D33" s="8">
        <f t="shared" ref="D33" si="10">E33/4</f>
        <v>5994</v>
      </c>
      <c r="E33" s="51">
        <v>23976</v>
      </c>
      <c r="F33" s="74">
        <v>94225</v>
      </c>
    </row>
    <row r="34" spans="1:8" s="71" customFormat="1" ht="15.75" thickBot="1" x14ac:dyDescent="0.3">
      <c r="A34" s="3" t="s">
        <v>290</v>
      </c>
      <c r="B34" s="4">
        <v>12</v>
      </c>
      <c r="C34" s="4">
        <f t="shared" si="7"/>
        <v>2384</v>
      </c>
      <c r="D34" s="8">
        <f t="shared" ref="D34" si="11">E34/4</f>
        <v>7152</v>
      </c>
      <c r="E34" s="51">
        <v>28608</v>
      </c>
      <c r="F34" s="74">
        <v>100200</v>
      </c>
    </row>
    <row r="35" spans="1:8" s="71" customFormat="1" ht="15.75" thickBot="1" x14ac:dyDescent="0.3">
      <c r="A35" s="182" t="s">
        <v>278</v>
      </c>
      <c r="B35" s="185"/>
      <c r="C35" s="185"/>
      <c r="D35" s="185"/>
      <c r="E35" s="185"/>
      <c r="F35" s="186"/>
    </row>
    <row r="36" spans="1:8" s="71" customFormat="1" x14ac:dyDescent="0.25">
      <c r="A36" s="1" t="s">
        <v>293</v>
      </c>
      <c r="B36" s="2">
        <v>7.8</v>
      </c>
      <c r="C36" s="2">
        <f>E36/7.8</f>
        <v>293.84615384615387</v>
      </c>
      <c r="D36" s="2">
        <f>E36/2</f>
        <v>1146</v>
      </c>
      <c r="E36" s="50">
        <v>2292</v>
      </c>
      <c r="F36" s="73">
        <v>105055</v>
      </c>
    </row>
    <row r="37" spans="1:8" s="71" customFormat="1" x14ac:dyDescent="0.25">
      <c r="A37" s="3" t="s">
        <v>279</v>
      </c>
      <c r="B37" s="4">
        <v>6</v>
      </c>
      <c r="C37" s="4">
        <f>E37/6</f>
        <v>423.33333333333331</v>
      </c>
      <c r="D37" s="4">
        <f>E37/2</f>
        <v>1270</v>
      </c>
      <c r="E37" s="51">
        <v>2540</v>
      </c>
      <c r="F37" s="74">
        <v>126775</v>
      </c>
    </row>
    <row r="38" spans="1:8" s="71" customFormat="1" ht="15.75" thickBot="1" x14ac:dyDescent="0.3">
      <c r="A38" s="3" t="s">
        <v>330</v>
      </c>
      <c r="B38" s="4">
        <v>6</v>
      </c>
      <c r="C38" s="4">
        <f>E38/6</f>
        <v>482.66666666666669</v>
      </c>
      <c r="D38" s="4">
        <f>E38/2</f>
        <v>1448</v>
      </c>
      <c r="E38" s="51">
        <v>2896</v>
      </c>
      <c r="F38" s="74">
        <v>121885</v>
      </c>
      <c r="H38" s="72"/>
    </row>
    <row r="39" spans="1:8" s="71" customFormat="1" ht="15.75" thickBot="1" x14ac:dyDescent="0.3">
      <c r="A39" s="182" t="s">
        <v>211</v>
      </c>
      <c r="B39" s="185"/>
      <c r="C39" s="185"/>
      <c r="D39" s="185"/>
      <c r="E39" s="185"/>
      <c r="F39" s="186"/>
    </row>
    <row r="40" spans="1:8" s="71" customFormat="1" ht="15.75" thickBot="1" x14ac:dyDescent="0.3">
      <c r="A40" s="1" t="s">
        <v>352</v>
      </c>
      <c r="B40" s="2">
        <v>5.7</v>
      </c>
      <c r="C40" s="2">
        <f t="shared" ref="C40:C47" si="12">E40/6</f>
        <v>30</v>
      </c>
      <c r="D40" s="2">
        <f t="shared" ref="D40:D47" si="13">E40/2</f>
        <v>90</v>
      </c>
      <c r="E40" s="50">
        <v>180</v>
      </c>
      <c r="F40" s="73">
        <v>121460</v>
      </c>
    </row>
    <row r="41" spans="1:8" s="71" customFormat="1" ht="15.75" thickBot="1" x14ac:dyDescent="0.3">
      <c r="A41" s="1" t="s">
        <v>353</v>
      </c>
      <c r="B41" s="2">
        <v>5.7</v>
      </c>
      <c r="C41" s="2">
        <f t="shared" si="12"/>
        <v>43.333333333333336</v>
      </c>
      <c r="D41" s="2">
        <f t="shared" si="13"/>
        <v>130</v>
      </c>
      <c r="E41" s="50">
        <v>260</v>
      </c>
      <c r="F41" s="73">
        <v>142540</v>
      </c>
    </row>
    <row r="42" spans="1:8" s="71" customFormat="1" ht="15.75" thickBot="1" x14ac:dyDescent="0.3">
      <c r="A42" s="1" t="s">
        <v>354</v>
      </c>
      <c r="B42" s="2">
        <v>5.7</v>
      </c>
      <c r="C42" s="2">
        <f t="shared" si="12"/>
        <v>50</v>
      </c>
      <c r="D42" s="2">
        <f t="shared" si="13"/>
        <v>150</v>
      </c>
      <c r="E42" s="50">
        <v>300</v>
      </c>
      <c r="F42" s="73">
        <v>138500</v>
      </c>
    </row>
    <row r="43" spans="1:8" s="71" customFormat="1" ht="15.75" thickBot="1" x14ac:dyDescent="0.3">
      <c r="A43" s="1" t="s">
        <v>212</v>
      </c>
      <c r="B43" s="2">
        <v>5.7</v>
      </c>
      <c r="C43" s="2">
        <f t="shared" si="12"/>
        <v>53.333333333333336</v>
      </c>
      <c r="D43" s="2">
        <f t="shared" si="13"/>
        <v>160</v>
      </c>
      <c r="E43" s="50">
        <v>320</v>
      </c>
      <c r="F43" s="73">
        <v>118170</v>
      </c>
    </row>
    <row r="44" spans="1:8" s="71" customFormat="1" ht="15.75" thickBot="1" x14ac:dyDescent="0.3">
      <c r="A44" s="1" t="s">
        <v>355</v>
      </c>
      <c r="B44" s="2">
        <v>5.7</v>
      </c>
      <c r="C44" s="2">
        <f t="shared" si="12"/>
        <v>61.666666666666664</v>
      </c>
      <c r="D44" s="2">
        <f t="shared" si="13"/>
        <v>185</v>
      </c>
      <c r="E44" s="50">
        <v>370</v>
      </c>
      <c r="F44" s="73">
        <v>129825</v>
      </c>
    </row>
    <row r="45" spans="1:8" s="71" customFormat="1" x14ac:dyDescent="0.25">
      <c r="A45" s="1" t="s">
        <v>356</v>
      </c>
      <c r="B45" s="2">
        <v>5.7</v>
      </c>
      <c r="C45" s="2">
        <f t="shared" si="12"/>
        <v>66.666666666666671</v>
      </c>
      <c r="D45" s="2">
        <f t="shared" si="13"/>
        <v>200</v>
      </c>
      <c r="E45" s="50">
        <v>400</v>
      </c>
      <c r="F45" s="73">
        <v>125315</v>
      </c>
    </row>
    <row r="46" spans="1:8" s="71" customFormat="1" x14ac:dyDescent="0.25">
      <c r="A46" s="3" t="s">
        <v>213</v>
      </c>
      <c r="B46" s="4">
        <v>6</v>
      </c>
      <c r="C46" s="4">
        <f t="shared" si="12"/>
        <v>136.66666666666666</v>
      </c>
      <c r="D46" s="4">
        <f t="shared" si="13"/>
        <v>410</v>
      </c>
      <c r="E46" s="51">
        <v>820</v>
      </c>
      <c r="F46" s="74">
        <v>118900</v>
      </c>
    </row>
    <row r="47" spans="1:8" s="71" customFormat="1" ht="15.75" thickBot="1" x14ac:dyDescent="0.3">
      <c r="A47" s="5" t="s">
        <v>323</v>
      </c>
      <c r="B47" s="6">
        <v>6</v>
      </c>
      <c r="C47" s="6">
        <f t="shared" si="12"/>
        <v>173.33333333333334</v>
      </c>
      <c r="D47" s="6">
        <f t="shared" si="13"/>
        <v>520</v>
      </c>
      <c r="E47" s="52">
        <v>1040</v>
      </c>
      <c r="F47" s="77">
        <v>97420</v>
      </c>
    </row>
    <row r="48" spans="1:8" s="71" customFormat="1" ht="15.75" thickBot="1" x14ac:dyDescent="0.3">
      <c r="A48" s="182" t="s">
        <v>248</v>
      </c>
      <c r="B48" s="202"/>
      <c r="C48" s="202"/>
      <c r="D48" s="202"/>
      <c r="E48" s="202"/>
      <c r="F48" s="203"/>
    </row>
    <row r="49" spans="1:6" s="71" customFormat="1" x14ac:dyDescent="0.25">
      <c r="A49" s="171" t="s">
        <v>341</v>
      </c>
      <c r="B49" s="2">
        <v>6</v>
      </c>
      <c r="C49" s="8">
        <f>E49/6</f>
        <v>41.333333333333336</v>
      </c>
      <c r="D49" s="8">
        <f t="shared" ref="D49:D55" si="14">E49/2</f>
        <v>124</v>
      </c>
      <c r="E49" s="53">
        <v>248</v>
      </c>
      <c r="F49" s="75">
        <v>130865</v>
      </c>
    </row>
    <row r="50" spans="1:6" s="71" customFormat="1" x14ac:dyDescent="0.25">
      <c r="A50" s="7" t="s">
        <v>369</v>
      </c>
      <c r="B50" s="9">
        <v>6</v>
      </c>
      <c r="C50" s="9">
        <f>E50/6</f>
        <v>49.666666666666664</v>
      </c>
      <c r="D50" s="9">
        <f t="shared" si="14"/>
        <v>149</v>
      </c>
      <c r="E50" s="51">
        <v>298</v>
      </c>
      <c r="F50" s="78">
        <v>129530</v>
      </c>
    </row>
    <row r="51" spans="1:6" s="71" customFormat="1" ht="15" hidden="1" customHeight="1" x14ac:dyDescent="0.25">
      <c r="A51" s="3" t="s">
        <v>342</v>
      </c>
      <c r="B51" s="4">
        <v>6</v>
      </c>
      <c r="C51" s="4">
        <f>E51/6</f>
        <v>45.666666666666664</v>
      </c>
      <c r="D51" s="4">
        <f t="shared" si="14"/>
        <v>137</v>
      </c>
      <c r="E51" s="51">
        <v>274</v>
      </c>
      <c r="F51" s="74">
        <v>119100</v>
      </c>
    </row>
    <row r="52" spans="1:6" s="71" customFormat="1" ht="15" customHeight="1" x14ac:dyDescent="0.25">
      <c r="A52" s="3" t="s">
        <v>270</v>
      </c>
      <c r="B52" s="9">
        <v>6</v>
      </c>
      <c r="C52" s="9">
        <f>E52/6</f>
        <v>44</v>
      </c>
      <c r="D52" s="9">
        <f t="shared" si="14"/>
        <v>132</v>
      </c>
      <c r="E52" s="51">
        <v>264</v>
      </c>
      <c r="F52" s="78">
        <v>87825</v>
      </c>
    </row>
    <row r="53" spans="1:6" s="71" customFormat="1" x14ac:dyDescent="0.25">
      <c r="A53" s="3" t="s">
        <v>271</v>
      </c>
      <c r="B53" s="9">
        <v>6</v>
      </c>
      <c r="C53" s="9">
        <f t="shared" ref="C53:C99" si="15">E53/6</f>
        <v>49.333333333333336</v>
      </c>
      <c r="D53" s="9">
        <f t="shared" si="14"/>
        <v>148</v>
      </c>
      <c r="E53" s="51">
        <v>296</v>
      </c>
      <c r="F53" s="78">
        <v>81540</v>
      </c>
    </row>
    <row r="54" spans="1:6" s="71" customFormat="1" x14ac:dyDescent="0.25">
      <c r="A54" s="3" t="s">
        <v>294</v>
      </c>
      <c r="B54" s="9">
        <v>6</v>
      </c>
      <c r="C54" s="9">
        <f>E54/6</f>
        <v>65.333333333333329</v>
      </c>
      <c r="D54" s="9">
        <f t="shared" si="14"/>
        <v>196</v>
      </c>
      <c r="E54" s="51">
        <v>392</v>
      </c>
      <c r="F54" s="78">
        <v>130665</v>
      </c>
    </row>
    <row r="55" spans="1:6" s="71" customFormat="1" x14ac:dyDescent="0.25">
      <c r="A55" s="3" t="s">
        <v>333</v>
      </c>
      <c r="B55" s="9">
        <v>6</v>
      </c>
      <c r="C55" s="9">
        <f>E55/6</f>
        <v>71</v>
      </c>
      <c r="D55" s="9">
        <f t="shared" si="14"/>
        <v>213</v>
      </c>
      <c r="E55" s="51">
        <v>426</v>
      </c>
      <c r="F55" s="78">
        <v>115140</v>
      </c>
    </row>
    <row r="56" spans="1:6" s="71" customFormat="1" x14ac:dyDescent="0.25">
      <c r="A56" s="3" t="s">
        <v>214</v>
      </c>
      <c r="B56" s="9">
        <v>6</v>
      </c>
      <c r="C56" s="9">
        <f t="shared" ref="C56" si="16">E56/6</f>
        <v>54.333333333333336</v>
      </c>
      <c r="D56" s="9">
        <f t="shared" ref="D56" si="17">E56/2</f>
        <v>163</v>
      </c>
      <c r="E56" s="51">
        <v>326</v>
      </c>
      <c r="F56" s="78">
        <v>93195</v>
      </c>
    </row>
    <row r="57" spans="1:6" s="71" customFormat="1" x14ac:dyDescent="0.25">
      <c r="A57" s="3" t="s">
        <v>20</v>
      </c>
      <c r="B57" s="9">
        <v>6</v>
      </c>
      <c r="C57" s="9">
        <f t="shared" si="15"/>
        <v>63</v>
      </c>
      <c r="D57" s="9">
        <f t="shared" ref="D57:D99" si="18">E57/2</f>
        <v>189</v>
      </c>
      <c r="E57" s="51">
        <v>378</v>
      </c>
      <c r="F57" s="78">
        <v>90000</v>
      </c>
    </row>
    <row r="58" spans="1:6" s="71" customFormat="1" x14ac:dyDescent="0.25">
      <c r="A58" s="3" t="s">
        <v>21</v>
      </c>
      <c r="B58" s="9">
        <v>6</v>
      </c>
      <c r="C58" s="9">
        <f t="shared" si="15"/>
        <v>69.333333333333329</v>
      </c>
      <c r="D58" s="9">
        <f>E58/2</f>
        <v>208</v>
      </c>
      <c r="E58" s="51">
        <v>416</v>
      </c>
      <c r="F58" s="78">
        <v>80000</v>
      </c>
    </row>
    <row r="59" spans="1:6" s="71" customFormat="1" x14ac:dyDescent="0.25">
      <c r="A59" s="3" t="s">
        <v>22</v>
      </c>
      <c r="B59" s="4">
        <v>6</v>
      </c>
      <c r="C59" s="9">
        <f t="shared" si="15"/>
        <v>88</v>
      </c>
      <c r="D59" s="9">
        <f t="shared" si="18"/>
        <v>264</v>
      </c>
      <c r="E59" s="51">
        <v>528</v>
      </c>
      <c r="F59" s="74">
        <v>81860</v>
      </c>
    </row>
    <row r="60" spans="1:6" s="71" customFormat="1" x14ac:dyDescent="0.25">
      <c r="A60" s="3" t="s">
        <v>209</v>
      </c>
      <c r="B60" s="4">
        <v>6</v>
      </c>
      <c r="C60" s="9">
        <f t="shared" ref="C60" si="19">E60/6</f>
        <v>86</v>
      </c>
      <c r="D60" s="9">
        <f t="shared" ref="D60" si="20">E60/2</f>
        <v>258</v>
      </c>
      <c r="E60" s="51">
        <v>516</v>
      </c>
      <c r="F60" s="74">
        <v>97010</v>
      </c>
    </row>
    <row r="61" spans="1:6" s="71" customFormat="1" x14ac:dyDescent="0.25">
      <c r="A61" s="3" t="s">
        <v>23</v>
      </c>
      <c r="B61" s="4">
        <v>6</v>
      </c>
      <c r="C61" s="9">
        <f t="shared" si="15"/>
        <v>99</v>
      </c>
      <c r="D61" s="9">
        <f t="shared" si="18"/>
        <v>297</v>
      </c>
      <c r="E61" s="51">
        <v>594</v>
      </c>
      <c r="F61" s="74">
        <v>92520</v>
      </c>
    </row>
    <row r="62" spans="1:6" s="71" customFormat="1" x14ac:dyDescent="0.25">
      <c r="A62" s="3" t="s">
        <v>24</v>
      </c>
      <c r="B62" s="9">
        <v>6</v>
      </c>
      <c r="C62" s="9">
        <f t="shared" si="15"/>
        <v>110</v>
      </c>
      <c r="D62" s="9">
        <f t="shared" si="18"/>
        <v>330</v>
      </c>
      <c r="E62" s="51">
        <v>660</v>
      </c>
      <c r="F62" s="78">
        <v>79135</v>
      </c>
    </row>
    <row r="63" spans="1:6" s="71" customFormat="1" x14ac:dyDescent="0.25">
      <c r="A63" s="3" t="s">
        <v>322</v>
      </c>
      <c r="B63" s="9">
        <v>6</v>
      </c>
      <c r="C63" s="9">
        <f t="shared" si="15"/>
        <v>94.333333333333329</v>
      </c>
      <c r="D63" s="9">
        <f t="shared" si="18"/>
        <v>283</v>
      </c>
      <c r="E63" s="51">
        <v>566</v>
      </c>
      <c r="F63" s="78">
        <v>98370</v>
      </c>
    </row>
    <row r="64" spans="1:6" s="71" customFormat="1" x14ac:dyDescent="0.25">
      <c r="A64" s="3" t="s">
        <v>358</v>
      </c>
      <c r="B64" s="9">
        <v>5.7</v>
      </c>
      <c r="C64" s="9">
        <f t="shared" ref="C64" si="21">E64/6</f>
        <v>81.666666666666671</v>
      </c>
      <c r="D64" s="9">
        <f t="shared" ref="D64" si="22">E64/2</f>
        <v>245</v>
      </c>
      <c r="E64" s="51">
        <v>490</v>
      </c>
      <c r="F64" s="78">
        <v>96590</v>
      </c>
    </row>
    <row r="65" spans="1:9" s="71" customFormat="1" x14ac:dyDescent="0.25">
      <c r="A65" s="3" t="s">
        <v>25</v>
      </c>
      <c r="B65" s="9">
        <v>6</v>
      </c>
      <c r="C65" s="9">
        <f t="shared" si="15"/>
        <v>108</v>
      </c>
      <c r="D65" s="9">
        <f t="shared" si="18"/>
        <v>324</v>
      </c>
      <c r="E65" s="51">
        <v>648</v>
      </c>
      <c r="F65" s="78">
        <v>90000</v>
      </c>
    </row>
    <row r="66" spans="1:9" s="71" customFormat="1" x14ac:dyDescent="0.25">
      <c r="A66" s="3" t="s">
        <v>26</v>
      </c>
      <c r="B66" s="9">
        <v>6</v>
      </c>
      <c r="C66" s="9">
        <f t="shared" si="15"/>
        <v>121.33333333333333</v>
      </c>
      <c r="D66" s="9">
        <f>E66/2</f>
        <v>364</v>
      </c>
      <c r="E66" s="51">
        <v>728</v>
      </c>
      <c r="F66" s="78">
        <v>84655</v>
      </c>
    </row>
    <row r="67" spans="1:9" s="71" customFormat="1" x14ac:dyDescent="0.25">
      <c r="A67" s="3" t="s">
        <v>27</v>
      </c>
      <c r="B67" s="9">
        <v>6</v>
      </c>
      <c r="C67" s="9">
        <f t="shared" si="15"/>
        <v>110.66666666666667</v>
      </c>
      <c r="D67" s="9">
        <f t="shared" si="18"/>
        <v>332</v>
      </c>
      <c r="E67" s="51">
        <v>664</v>
      </c>
      <c r="F67" s="78">
        <v>79750</v>
      </c>
    </row>
    <row r="68" spans="1:9" s="71" customFormat="1" x14ac:dyDescent="0.25">
      <c r="A68" s="3" t="s">
        <v>28</v>
      </c>
      <c r="B68" s="9">
        <v>6</v>
      </c>
      <c r="C68" s="9">
        <f t="shared" si="15"/>
        <v>134.66666666666666</v>
      </c>
      <c r="D68" s="9">
        <f t="shared" si="18"/>
        <v>404</v>
      </c>
      <c r="E68" s="51">
        <v>808</v>
      </c>
      <c r="F68" s="78">
        <v>79215</v>
      </c>
    </row>
    <row r="69" spans="1:9" s="71" customFormat="1" x14ac:dyDescent="0.25">
      <c r="A69" s="3" t="s">
        <v>29</v>
      </c>
      <c r="B69" s="4">
        <v>6</v>
      </c>
      <c r="C69" s="9">
        <f t="shared" si="15"/>
        <v>107</v>
      </c>
      <c r="D69" s="9">
        <f t="shared" si="18"/>
        <v>321</v>
      </c>
      <c r="E69" s="51">
        <v>642</v>
      </c>
      <c r="F69" s="74">
        <v>98770</v>
      </c>
      <c r="G69" s="72"/>
    </row>
    <row r="70" spans="1:9" s="71" customFormat="1" ht="11.25" hidden="1" customHeight="1" x14ac:dyDescent="0.25">
      <c r="A70" s="3" t="s">
        <v>30</v>
      </c>
      <c r="B70" s="4">
        <v>6</v>
      </c>
      <c r="C70" s="9">
        <f t="shared" si="15"/>
        <v>113.33333333333333</v>
      </c>
      <c r="D70" s="9">
        <f>E70/2</f>
        <v>340</v>
      </c>
      <c r="E70" s="51">
        <v>680</v>
      </c>
      <c r="F70" s="74">
        <v>87865</v>
      </c>
    </row>
    <row r="71" spans="1:9" s="71" customFormat="1" ht="14.45" customHeight="1" x14ac:dyDescent="0.25">
      <c r="A71" s="3" t="s">
        <v>30</v>
      </c>
      <c r="B71" s="4">
        <v>6</v>
      </c>
      <c r="C71" s="9">
        <f t="shared" ref="C71" si="23">E71/6</f>
        <v>108</v>
      </c>
      <c r="D71" s="9">
        <f t="shared" ref="D71" si="24">E71/2</f>
        <v>324</v>
      </c>
      <c r="E71" s="51">
        <v>648</v>
      </c>
      <c r="F71" s="74">
        <v>82445</v>
      </c>
    </row>
    <row r="72" spans="1:9" s="71" customFormat="1" x14ac:dyDescent="0.25">
      <c r="A72" s="86" t="s">
        <v>31</v>
      </c>
      <c r="B72" s="9">
        <v>6</v>
      </c>
      <c r="C72" s="9">
        <f t="shared" si="15"/>
        <v>131.33333333333334</v>
      </c>
      <c r="D72" s="9">
        <f>E72/2</f>
        <v>394</v>
      </c>
      <c r="E72" s="51">
        <v>788</v>
      </c>
      <c r="F72" s="78">
        <v>79000</v>
      </c>
    </row>
    <row r="73" spans="1:9" s="71" customFormat="1" x14ac:dyDescent="0.25">
      <c r="A73" s="86" t="s">
        <v>335</v>
      </c>
      <c r="B73" s="9">
        <v>6</v>
      </c>
      <c r="C73" s="9">
        <f t="shared" ref="C73" si="25">E73/6</f>
        <v>210.33333333333334</v>
      </c>
      <c r="D73" s="9">
        <f>E73/2</f>
        <v>631</v>
      </c>
      <c r="E73" s="51">
        <v>1262</v>
      </c>
      <c r="F73" s="78">
        <v>86910</v>
      </c>
      <c r="I73" s="72"/>
    </row>
    <row r="74" spans="1:9" s="87" customFormat="1" x14ac:dyDescent="0.25">
      <c r="A74" s="3" t="s">
        <v>32</v>
      </c>
      <c r="B74" s="4">
        <v>6</v>
      </c>
      <c r="C74" s="9">
        <f t="shared" si="15"/>
        <v>117.66666666666667</v>
      </c>
      <c r="D74" s="9">
        <f>E74/2</f>
        <v>353</v>
      </c>
      <c r="E74" s="51">
        <v>706</v>
      </c>
      <c r="F74" s="74">
        <v>82285</v>
      </c>
    </row>
    <row r="75" spans="1:9" s="87" customFormat="1" x14ac:dyDescent="0.25">
      <c r="A75" s="3" t="s">
        <v>33</v>
      </c>
      <c r="B75" s="4">
        <v>6</v>
      </c>
      <c r="C75" s="9">
        <f t="shared" si="15"/>
        <v>148.33333333333334</v>
      </c>
      <c r="D75" s="9">
        <f t="shared" si="18"/>
        <v>445</v>
      </c>
      <c r="E75" s="51">
        <v>890</v>
      </c>
      <c r="F75" s="74">
        <v>79470</v>
      </c>
    </row>
    <row r="76" spans="1:9" s="71" customFormat="1" x14ac:dyDescent="0.25">
      <c r="A76" s="3" t="s">
        <v>34</v>
      </c>
      <c r="B76" s="4">
        <v>6</v>
      </c>
      <c r="C76" s="9">
        <f t="shared" si="15"/>
        <v>146.66666666666666</v>
      </c>
      <c r="D76" s="9">
        <f t="shared" si="18"/>
        <v>440</v>
      </c>
      <c r="E76" s="51">
        <v>880</v>
      </c>
      <c r="F76" s="74">
        <v>82395</v>
      </c>
      <c r="G76" s="72"/>
    </row>
    <row r="77" spans="1:9" s="71" customFormat="1" x14ac:dyDescent="0.25">
      <c r="A77" s="3" t="s">
        <v>35</v>
      </c>
      <c r="B77" s="4">
        <v>6</v>
      </c>
      <c r="C77" s="9">
        <f t="shared" si="15"/>
        <v>185</v>
      </c>
      <c r="D77" s="9">
        <f t="shared" si="18"/>
        <v>555</v>
      </c>
      <c r="E77" s="51">
        <v>1110</v>
      </c>
      <c r="F77" s="74">
        <v>79400</v>
      </c>
    </row>
    <row r="78" spans="1:9" s="71" customFormat="1" x14ac:dyDescent="0.25">
      <c r="A78" s="3" t="s">
        <v>36</v>
      </c>
      <c r="B78" s="4">
        <v>6</v>
      </c>
      <c r="C78" s="9">
        <f t="shared" si="15"/>
        <v>251.66666666666666</v>
      </c>
      <c r="D78" s="9">
        <f>E78/2</f>
        <v>755</v>
      </c>
      <c r="E78" s="51">
        <v>1510</v>
      </c>
      <c r="F78" s="74">
        <v>74895</v>
      </c>
    </row>
    <row r="79" spans="1:9" s="71" customFormat="1" x14ac:dyDescent="0.25">
      <c r="A79" s="3" t="s">
        <v>351</v>
      </c>
      <c r="B79" s="4">
        <v>6</v>
      </c>
      <c r="C79" s="9">
        <f t="shared" ref="C79" si="26">E79/6</f>
        <v>324</v>
      </c>
      <c r="D79" s="9">
        <f>E79/2</f>
        <v>972</v>
      </c>
      <c r="E79" s="51">
        <v>1944</v>
      </c>
      <c r="F79" s="74">
        <v>70470</v>
      </c>
    </row>
    <row r="80" spans="1:9" s="71" customFormat="1" x14ac:dyDescent="0.25">
      <c r="A80" s="3" t="s">
        <v>37</v>
      </c>
      <c r="B80" s="4">
        <v>6</v>
      </c>
      <c r="C80" s="9">
        <f t="shared" si="15"/>
        <v>147</v>
      </c>
      <c r="D80" s="9">
        <f>E80/2</f>
        <v>441</v>
      </c>
      <c r="E80" s="51">
        <v>882</v>
      </c>
      <c r="F80" s="74">
        <v>88025</v>
      </c>
    </row>
    <row r="81" spans="1:10" s="71" customFormat="1" x14ac:dyDescent="0.25">
      <c r="A81" s="3" t="s">
        <v>38</v>
      </c>
      <c r="B81" s="4">
        <v>6</v>
      </c>
      <c r="C81" s="9">
        <f t="shared" si="15"/>
        <v>176</v>
      </c>
      <c r="D81" s="9">
        <f t="shared" si="18"/>
        <v>528</v>
      </c>
      <c r="E81" s="51">
        <v>1056</v>
      </c>
      <c r="F81" s="74">
        <v>81110</v>
      </c>
    </row>
    <row r="82" spans="1:10" s="71" customFormat="1" x14ac:dyDescent="0.25">
      <c r="A82" s="3" t="s">
        <v>343</v>
      </c>
      <c r="B82" s="4">
        <v>6</v>
      </c>
      <c r="C82" s="9">
        <f>E82/B82</f>
        <v>235</v>
      </c>
      <c r="D82" s="9">
        <f>E82/2</f>
        <v>705</v>
      </c>
      <c r="E82" s="51">
        <v>1410</v>
      </c>
      <c r="F82" s="74">
        <v>75000</v>
      </c>
    </row>
    <row r="83" spans="1:10" s="71" customFormat="1" x14ac:dyDescent="0.25">
      <c r="A83" s="3" t="s">
        <v>336</v>
      </c>
      <c r="B83" s="4">
        <v>6</v>
      </c>
      <c r="C83" s="9">
        <f t="shared" si="15"/>
        <v>210.33333333333334</v>
      </c>
      <c r="D83" s="9">
        <f t="shared" si="18"/>
        <v>631</v>
      </c>
      <c r="E83" s="51">
        <v>1262</v>
      </c>
      <c r="F83" s="74">
        <v>91550</v>
      </c>
    </row>
    <row r="84" spans="1:10" s="71" customFormat="1" x14ac:dyDescent="0.25">
      <c r="A84" s="3" t="s">
        <v>39</v>
      </c>
      <c r="B84" s="4">
        <v>6</v>
      </c>
      <c r="C84" s="9">
        <f>E84/6</f>
        <v>237</v>
      </c>
      <c r="D84" s="9">
        <f t="shared" si="18"/>
        <v>711</v>
      </c>
      <c r="E84" s="51">
        <v>1422</v>
      </c>
      <c r="F84" s="74">
        <v>79005</v>
      </c>
    </row>
    <row r="85" spans="1:10" s="71" customFormat="1" x14ac:dyDescent="0.25">
      <c r="A85" s="3" t="s">
        <v>40</v>
      </c>
      <c r="B85" s="4">
        <v>6</v>
      </c>
      <c r="C85" s="9">
        <f t="shared" si="15"/>
        <v>319.33333333333331</v>
      </c>
      <c r="D85" s="9">
        <f t="shared" si="18"/>
        <v>958</v>
      </c>
      <c r="E85" s="51">
        <v>1916</v>
      </c>
      <c r="F85" s="74">
        <v>74090</v>
      </c>
    </row>
    <row r="86" spans="1:10" s="71" customFormat="1" x14ac:dyDescent="0.25">
      <c r="A86" s="3" t="s">
        <v>318</v>
      </c>
      <c r="B86" s="4">
        <v>6</v>
      </c>
      <c r="C86" s="9">
        <f t="shared" si="15"/>
        <v>417.33333333333331</v>
      </c>
      <c r="D86" s="9">
        <f t="shared" si="18"/>
        <v>1252</v>
      </c>
      <c r="E86" s="51">
        <v>2504</v>
      </c>
      <c r="F86" s="74">
        <v>74970</v>
      </c>
      <c r="H86" s="72"/>
    </row>
    <row r="87" spans="1:10" s="71" customFormat="1" x14ac:dyDescent="0.25">
      <c r="A87" s="3" t="s">
        <v>41</v>
      </c>
      <c r="B87" s="4">
        <v>6</v>
      </c>
      <c r="C87" s="9">
        <f t="shared" si="15"/>
        <v>229</v>
      </c>
      <c r="D87" s="9">
        <f t="shared" si="18"/>
        <v>687</v>
      </c>
      <c r="E87" s="51">
        <v>1374</v>
      </c>
      <c r="F87" s="74">
        <v>86410</v>
      </c>
      <c r="I87" s="72"/>
    </row>
    <row r="88" spans="1:10" s="71" customFormat="1" x14ac:dyDescent="0.25">
      <c r="A88" s="3" t="s">
        <v>42</v>
      </c>
      <c r="B88" s="9">
        <v>6</v>
      </c>
      <c r="C88" s="9">
        <f t="shared" si="15"/>
        <v>295</v>
      </c>
      <c r="D88" s="9">
        <f t="shared" si="18"/>
        <v>885</v>
      </c>
      <c r="E88" s="51">
        <v>1770</v>
      </c>
      <c r="F88" s="78">
        <v>77030</v>
      </c>
      <c r="H88" s="72"/>
      <c r="I88" s="72"/>
    </row>
    <row r="89" spans="1:10" s="71" customFormat="1" ht="14.25" customHeight="1" x14ac:dyDescent="0.25">
      <c r="A89" s="3" t="s">
        <v>337</v>
      </c>
      <c r="B89" s="9">
        <v>6</v>
      </c>
      <c r="C89" s="9">
        <f t="shared" si="15"/>
        <v>216.66666666666666</v>
      </c>
      <c r="D89" s="9">
        <f t="shared" si="18"/>
        <v>650</v>
      </c>
      <c r="E89" s="51">
        <v>1300</v>
      </c>
      <c r="F89" s="78">
        <v>93000</v>
      </c>
    </row>
    <row r="90" spans="1:10" s="71" customFormat="1" x14ac:dyDescent="0.25">
      <c r="A90" s="3" t="s">
        <v>43</v>
      </c>
      <c r="B90" s="4">
        <v>6</v>
      </c>
      <c r="C90" s="9">
        <f t="shared" si="15"/>
        <v>235.33333333333334</v>
      </c>
      <c r="D90" s="9">
        <f t="shared" si="18"/>
        <v>706</v>
      </c>
      <c r="E90" s="51">
        <v>1412</v>
      </c>
      <c r="F90" s="74">
        <v>79510</v>
      </c>
    </row>
    <row r="91" spans="1:10" s="71" customFormat="1" x14ac:dyDescent="0.25">
      <c r="A91" s="3" t="s">
        <v>206</v>
      </c>
      <c r="B91" s="4">
        <v>6</v>
      </c>
      <c r="C91" s="9">
        <f t="shared" ref="C91" si="27">E91/6</f>
        <v>320.66666666666669</v>
      </c>
      <c r="D91" s="9">
        <f t="shared" ref="D91" si="28">E91/2</f>
        <v>962</v>
      </c>
      <c r="E91" s="51">
        <v>1924</v>
      </c>
      <c r="F91" s="74">
        <v>74575</v>
      </c>
    </row>
    <row r="92" spans="1:10" s="71" customFormat="1" x14ac:dyDescent="0.25">
      <c r="A92" s="3" t="s">
        <v>372</v>
      </c>
      <c r="B92" s="4">
        <v>6</v>
      </c>
      <c r="C92" s="9">
        <f t="shared" ref="C92" si="29">E92/6</f>
        <v>418.66666666666669</v>
      </c>
      <c r="D92" s="9">
        <f t="shared" ref="D92" si="30">E92/2</f>
        <v>1256</v>
      </c>
      <c r="E92" s="51">
        <v>2512</v>
      </c>
      <c r="F92" s="74">
        <v>75310</v>
      </c>
    </row>
    <row r="93" spans="1:10" s="71" customFormat="1" x14ac:dyDescent="0.25">
      <c r="A93" s="3" t="s">
        <v>44</v>
      </c>
      <c r="B93" s="4">
        <v>6</v>
      </c>
      <c r="C93" s="9">
        <f t="shared" si="15"/>
        <v>282.66666666666669</v>
      </c>
      <c r="D93" s="9">
        <f>E93/2</f>
        <v>848</v>
      </c>
      <c r="E93" s="51">
        <v>1696</v>
      </c>
      <c r="F93" s="74">
        <v>78730</v>
      </c>
      <c r="J93" s="72"/>
    </row>
    <row r="94" spans="1:10" s="71" customFormat="1" x14ac:dyDescent="0.25">
      <c r="A94" s="3" t="s">
        <v>45</v>
      </c>
      <c r="B94" s="4">
        <v>6</v>
      </c>
      <c r="C94" s="9">
        <f t="shared" ref="C94" si="31">E94/6</f>
        <v>391</v>
      </c>
      <c r="D94" s="9">
        <f>E94/2</f>
        <v>1173</v>
      </c>
      <c r="E94" s="51">
        <v>2346</v>
      </c>
      <c r="F94" s="74">
        <v>72970</v>
      </c>
      <c r="J94" s="72"/>
    </row>
    <row r="95" spans="1:10" s="71" customFormat="1" x14ac:dyDescent="0.25">
      <c r="A95" s="3" t="s">
        <v>45</v>
      </c>
      <c r="B95" s="4">
        <v>12</v>
      </c>
      <c r="C95" s="9">
        <f>E95/12</f>
        <v>391</v>
      </c>
      <c r="D95" s="9">
        <f>E95/4</f>
        <v>1173</v>
      </c>
      <c r="E95" s="51">
        <v>4692</v>
      </c>
      <c r="F95" s="74">
        <v>72970</v>
      </c>
    </row>
    <row r="96" spans="1:10" s="71" customFormat="1" x14ac:dyDescent="0.25">
      <c r="A96" s="3" t="s">
        <v>286</v>
      </c>
      <c r="B96" s="4">
        <v>12</v>
      </c>
      <c r="C96" s="9">
        <f>E96/12</f>
        <v>512.5</v>
      </c>
      <c r="D96" s="9">
        <f>E96/4</f>
        <v>1537.5</v>
      </c>
      <c r="E96" s="51">
        <v>6150</v>
      </c>
      <c r="F96" s="74">
        <v>75000</v>
      </c>
      <c r="H96" s="72"/>
    </row>
    <row r="97" spans="1:8" s="71" customFormat="1" ht="14.25" customHeight="1" x14ac:dyDescent="0.25">
      <c r="A97" s="3" t="s">
        <v>46</v>
      </c>
      <c r="B97" s="4">
        <v>6</v>
      </c>
      <c r="C97" s="9">
        <f t="shared" si="15"/>
        <v>293.33333333333331</v>
      </c>
      <c r="D97" s="9">
        <f t="shared" si="18"/>
        <v>880</v>
      </c>
      <c r="E97" s="51">
        <v>1760</v>
      </c>
      <c r="F97" s="74">
        <v>81700</v>
      </c>
    </row>
    <row r="98" spans="1:8" s="71" customFormat="1" x14ac:dyDescent="0.25">
      <c r="A98" s="3" t="s">
        <v>47</v>
      </c>
      <c r="B98" s="4">
        <v>12</v>
      </c>
      <c r="C98" s="9">
        <f>E98/12</f>
        <v>395</v>
      </c>
      <c r="D98" s="9">
        <f>C98*3</f>
        <v>1185</v>
      </c>
      <c r="E98" s="51">
        <v>4740</v>
      </c>
      <c r="F98" s="74">
        <v>75225</v>
      </c>
    </row>
    <row r="99" spans="1:8" s="71" customFormat="1" x14ac:dyDescent="0.25">
      <c r="A99" s="3" t="s">
        <v>48</v>
      </c>
      <c r="B99" s="4">
        <v>6</v>
      </c>
      <c r="C99" s="9">
        <f t="shared" si="15"/>
        <v>365.33333333333331</v>
      </c>
      <c r="D99" s="9">
        <f t="shared" si="18"/>
        <v>1096</v>
      </c>
      <c r="E99" s="51">
        <v>2192</v>
      </c>
      <c r="F99" s="74">
        <v>89000</v>
      </c>
    </row>
    <row r="100" spans="1:8" s="71" customFormat="1" x14ac:dyDescent="0.25">
      <c r="A100" s="3" t="s">
        <v>49</v>
      </c>
      <c r="B100" s="4">
        <v>12</v>
      </c>
      <c r="C100" s="9">
        <f>E100/12</f>
        <v>464.33333333333331</v>
      </c>
      <c r="D100" s="9">
        <f>E100/4</f>
        <v>1393</v>
      </c>
      <c r="E100" s="51">
        <v>5572</v>
      </c>
      <c r="F100" s="74">
        <v>74990</v>
      </c>
    </row>
    <row r="101" spans="1:8" s="71" customFormat="1" x14ac:dyDescent="0.25">
      <c r="A101" s="3" t="s">
        <v>347</v>
      </c>
      <c r="B101" s="4">
        <v>6</v>
      </c>
      <c r="C101" s="9">
        <v>406.66</v>
      </c>
      <c r="D101" s="9">
        <v>1220</v>
      </c>
      <c r="E101" s="51">
        <v>2328</v>
      </c>
      <c r="F101" s="74">
        <v>80085</v>
      </c>
    </row>
    <row r="102" spans="1:8" s="71" customFormat="1" x14ac:dyDescent="0.25">
      <c r="A102" s="3" t="s">
        <v>50</v>
      </c>
      <c r="B102" s="4">
        <v>12</v>
      </c>
      <c r="C102" s="9">
        <f>E102/12</f>
        <v>538.56666666666672</v>
      </c>
      <c r="D102" s="9">
        <f>E102/4</f>
        <v>1615.7</v>
      </c>
      <c r="E102" s="51">
        <v>6462.8</v>
      </c>
      <c r="F102" s="74">
        <v>75550</v>
      </c>
    </row>
    <row r="103" spans="1:8" s="71" customFormat="1" x14ac:dyDescent="0.25">
      <c r="A103" s="3" t="s">
        <v>51</v>
      </c>
      <c r="B103" s="4">
        <v>12</v>
      </c>
      <c r="C103" s="9">
        <f>E103/12</f>
        <v>690.66666666666663</v>
      </c>
      <c r="D103" s="9">
        <f>E103/4</f>
        <v>2072</v>
      </c>
      <c r="E103" s="51">
        <v>8288</v>
      </c>
      <c r="F103" s="74">
        <v>73660</v>
      </c>
    </row>
    <row r="104" spans="1:8" s="71" customFormat="1" x14ac:dyDescent="0.25">
      <c r="A104" s="3" t="s">
        <v>52</v>
      </c>
      <c r="B104" s="4">
        <v>12</v>
      </c>
      <c r="C104" s="9">
        <f t="shared" ref="C104:C108" si="32">E104/12</f>
        <v>667.66666666666663</v>
      </c>
      <c r="D104" s="9">
        <f t="shared" ref="D104:D108" si="33">E104/12*3</f>
        <v>2003</v>
      </c>
      <c r="E104" s="51">
        <v>8012</v>
      </c>
      <c r="F104" s="74">
        <v>74030</v>
      </c>
    </row>
    <row r="105" spans="1:8" s="71" customFormat="1" x14ac:dyDescent="0.25">
      <c r="A105" s="3" t="s">
        <v>53</v>
      </c>
      <c r="B105" s="9">
        <v>12</v>
      </c>
      <c r="C105" s="9">
        <f t="shared" si="32"/>
        <v>914.33333333333337</v>
      </c>
      <c r="D105" s="9">
        <f t="shared" si="33"/>
        <v>2743</v>
      </c>
      <c r="E105" s="51">
        <v>10972</v>
      </c>
      <c r="F105" s="78">
        <v>77210</v>
      </c>
    </row>
    <row r="106" spans="1:8" s="71" customFormat="1" x14ac:dyDescent="0.25">
      <c r="A106" s="3" t="s">
        <v>54</v>
      </c>
      <c r="B106" s="4">
        <v>12</v>
      </c>
      <c r="C106" s="9">
        <f t="shared" si="32"/>
        <v>496.66666666666669</v>
      </c>
      <c r="D106" s="9">
        <f>E106/4</f>
        <v>1490</v>
      </c>
      <c r="E106" s="51">
        <v>5960</v>
      </c>
      <c r="F106" s="74">
        <v>75275</v>
      </c>
      <c r="H106" s="72"/>
    </row>
    <row r="107" spans="1:8" s="87" customFormat="1" x14ac:dyDescent="0.25">
      <c r="A107" s="3" t="s">
        <v>55</v>
      </c>
      <c r="B107" s="4">
        <v>12</v>
      </c>
      <c r="C107" s="9">
        <f t="shared" si="32"/>
        <v>682.5</v>
      </c>
      <c r="D107" s="9">
        <f>E107/4</f>
        <v>2047.5</v>
      </c>
      <c r="E107" s="51">
        <v>8190</v>
      </c>
      <c r="F107" s="74">
        <v>78000</v>
      </c>
    </row>
    <row r="108" spans="1:8" s="71" customFormat="1" x14ac:dyDescent="0.25">
      <c r="A108" s="3" t="s">
        <v>56</v>
      </c>
      <c r="B108" s="4">
        <v>12</v>
      </c>
      <c r="C108" s="9">
        <f t="shared" si="32"/>
        <v>766.66666666666663</v>
      </c>
      <c r="D108" s="9">
        <f t="shared" si="33"/>
        <v>2300</v>
      </c>
      <c r="E108" s="51">
        <v>9200</v>
      </c>
      <c r="F108" s="74">
        <v>85615</v>
      </c>
    </row>
    <row r="109" spans="1:8" s="71" customFormat="1" x14ac:dyDescent="0.25">
      <c r="A109" s="3" t="s">
        <v>57</v>
      </c>
      <c r="B109" s="4">
        <v>12</v>
      </c>
      <c r="C109" s="9">
        <f>E109/B109</f>
        <v>1081</v>
      </c>
      <c r="D109" s="9">
        <f>E109/4</f>
        <v>3243</v>
      </c>
      <c r="E109" s="51">
        <v>12972</v>
      </c>
      <c r="F109" s="74">
        <v>75910</v>
      </c>
    </row>
    <row r="110" spans="1:8" s="71" customFormat="1" x14ac:dyDescent="0.25">
      <c r="A110" s="3" t="s">
        <v>360</v>
      </c>
      <c r="B110" s="4">
        <v>12</v>
      </c>
      <c r="C110" s="9">
        <f>E110/B110</f>
        <v>1327.5</v>
      </c>
      <c r="D110" s="9">
        <f>E110/4</f>
        <v>3982.5</v>
      </c>
      <c r="E110" s="51">
        <v>15930</v>
      </c>
      <c r="F110" s="74">
        <v>75670</v>
      </c>
    </row>
    <row r="111" spans="1:8" s="71" customFormat="1" x14ac:dyDescent="0.25">
      <c r="A111" s="15" t="s">
        <v>58</v>
      </c>
      <c r="B111" s="59">
        <v>12</v>
      </c>
      <c r="C111" s="67">
        <f>E111/B111</f>
        <v>1346.6666666666667</v>
      </c>
      <c r="D111" s="67">
        <f>E111/4</f>
        <v>4040</v>
      </c>
      <c r="E111" s="54">
        <v>16160</v>
      </c>
      <c r="F111" s="79">
        <v>80005</v>
      </c>
    </row>
    <row r="112" spans="1:8" s="71" customFormat="1" x14ac:dyDescent="0.25">
      <c r="A112" s="15" t="s">
        <v>361</v>
      </c>
      <c r="B112" s="59">
        <v>12</v>
      </c>
      <c r="C112" s="67">
        <f>E112/B112</f>
        <v>1714</v>
      </c>
      <c r="D112" s="67">
        <f>E112/4</f>
        <v>5142</v>
      </c>
      <c r="E112" s="54">
        <v>20568</v>
      </c>
      <c r="F112" s="79">
        <v>82890</v>
      </c>
    </row>
    <row r="113" spans="1:10" s="71" customFormat="1" ht="15.75" thickBot="1" x14ac:dyDescent="0.3">
      <c r="A113" s="15" t="s">
        <v>364</v>
      </c>
      <c r="B113" s="59">
        <v>12</v>
      </c>
      <c r="C113" s="67">
        <f>E113/B113</f>
        <v>2041.5</v>
      </c>
      <c r="D113" s="67">
        <f>E113/4</f>
        <v>6124.5</v>
      </c>
      <c r="E113" s="54">
        <v>24498</v>
      </c>
      <c r="F113" s="79">
        <v>85745</v>
      </c>
    </row>
    <row r="114" spans="1:10" s="71" customFormat="1" ht="15.75" thickBot="1" x14ac:dyDescent="0.3">
      <c r="A114" s="193" t="s">
        <v>302</v>
      </c>
      <c r="B114" s="194"/>
      <c r="C114" s="194"/>
      <c r="D114" s="194"/>
      <c r="E114" s="194"/>
      <c r="F114" s="195"/>
    </row>
    <row r="115" spans="1:10" s="71" customFormat="1" ht="15.75" thickBot="1" x14ac:dyDescent="0.3">
      <c r="A115" s="165" t="s">
        <v>357</v>
      </c>
      <c r="B115" s="2">
        <v>12</v>
      </c>
      <c r="C115" s="166">
        <f>E115/12</f>
        <v>1283.3333333333333</v>
      </c>
      <c r="D115" s="166">
        <f>E115/12*6</f>
        <v>7700</v>
      </c>
      <c r="E115" s="167">
        <v>15400</v>
      </c>
      <c r="F115" s="168">
        <v>140000</v>
      </c>
    </row>
    <row r="116" spans="1:10" s="71" customFormat="1" x14ac:dyDescent="0.25">
      <c r="A116" s="165" t="s">
        <v>348</v>
      </c>
      <c r="B116" s="2">
        <v>12</v>
      </c>
      <c r="C116" s="166">
        <f>E116/12</f>
        <v>2133.3333333333335</v>
      </c>
      <c r="D116" s="166">
        <f>E116/12*6</f>
        <v>12800</v>
      </c>
      <c r="E116" s="167">
        <v>25600</v>
      </c>
      <c r="F116" s="168">
        <v>138495</v>
      </c>
    </row>
    <row r="117" spans="1:10" s="71" customFormat="1" ht="15.75" thickBot="1" x14ac:dyDescent="0.3">
      <c r="A117" s="143" t="s">
        <v>303</v>
      </c>
      <c r="B117" s="164">
        <v>12</v>
      </c>
      <c r="C117" s="144">
        <f>E117/B117</f>
        <v>2922.9166666666665</v>
      </c>
      <c r="D117" s="144">
        <f>E117/12*3</f>
        <v>8768.75</v>
      </c>
      <c r="E117" s="148">
        <v>35075</v>
      </c>
      <c r="F117" s="75">
        <v>135670</v>
      </c>
    </row>
    <row r="118" spans="1:10" s="71" customFormat="1" ht="15.75" thickBot="1" x14ac:dyDescent="0.3">
      <c r="A118" s="182" t="s">
        <v>59</v>
      </c>
      <c r="B118" s="185"/>
      <c r="C118" s="185"/>
      <c r="D118" s="185"/>
      <c r="E118" s="185"/>
      <c r="F118" s="186"/>
    </row>
    <row r="119" spans="1:10" s="71" customFormat="1" ht="14.25" customHeight="1" x14ac:dyDescent="0.25">
      <c r="A119" s="1" t="s">
        <v>264</v>
      </c>
      <c r="B119" s="10">
        <v>6</v>
      </c>
      <c r="C119" s="2">
        <f>E119/6</f>
        <v>18.333333333333332</v>
      </c>
      <c r="D119" s="2">
        <f>E119/2</f>
        <v>55</v>
      </c>
      <c r="E119" s="149">
        <v>110</v>
      </c>
      <c r="F119" s="73">
        <v>73330</v>
      </c>
    </row>
    <row r="120" spans="1:10" s="71" customFormat="1" ht="13.5" customHeight="1" x14ac:dyDescent="0.25">
      <c r="A120" s="3" t="s">
        <v>60</v>
      </c>
      <c r="B120" s="11">
        <v>6</v>
      </c>
      <c r="C120" s="4">
        <f>E120/6</f>
        <v>21</v>
      </c>
      <c r="D120" s="4">
        <f>E120/2</f>
        <v>63</v>
      </c>
      <c r="E120" s="150">
        <v>126</v>
      </c>
      <c r="F120" s="74">
        <v>76985</v>
      </c>
    </row>
    <row r="121" spans="1:10" s="71" customFormat="1" x14ac:dyDescent="0.25">
      <c r="A121" s="3" t="s">
        <v>61</v>
      </c>
      <c r="B121" s="11">
        <v>6</v>
      </c>
      <c r="C121" s="4">
        <f>E121/6</f>
        <v>30</v>
      </c>
      <c r="D121" s="4">
        <f>E121/2</f>
        <v>90</v>
      </c>
      <c r="E121" s="150">
        <v>180</v>
      </c>
      <c r="F121" s="74">
        <v>69230</v>
      </c>
    </row>
    <row r="122" spans="1:10" s="71" customFormat="1" x14ac:dyDescent="0.25">
      <c r="A122" s="3" t="s">
        <v>62</v>
      </c>
      <c r="B122" s="11">
        <v>6</v>
      </c>
      <c r="C122" s="4">
        <f t="shared" ref="C122:C124" si="34">E122/6</f>
        <v>43.666666666666664</v>
      </c>
      <c r="D122" s="4">
        <f t="shared" ref="D122:D124" si="35">E122/2</f>
        <v>131</v>
      </c>
      <c r="E122" s="150">
        <v>262</v>
      </c>
      <c r="F122" s="74">
        <v>68520</v>
      </c>
    </row>
    <row r="123" spans="1:10" s="71" customFormat="1" x14ac:dyDescent="0.25">
      <c r="A123" s="3" t="s">
        <v>63</v>
      </c>
      <c r="B123" s="11">
        <v>6</v>
      </c>
      <c r="C123" s="4">
        <f t="shared" si="34"/>
        <v>65.333333333333329</v>
      </c>
      <c r="D123" s="4">
        <f t="shared" si="35"/>
        <v>196</v>
      </c>
      <c r="E123" s="150">
        <v>392</v>
      </c>
      <c r="F123" s="74">
        <v>71630</v>
      </c>
    </row>
    <row r="124" spans="1:10" s="71" customFormat="1" x14ac:dyDescent="0.25">
      <c r="A124" s="3" t="s">
        <v>64</v>
      </c>
      <c r="B124" s="11">
        <v>6</v>
      </c>
      <c r="C124" s="4">
        <f t="shared" si="34"/>
        <v>103</v>
      </c>
      <c r="D124" s="4">
        <f t="shared" si="35"/>
        <v>309</v>
      </c>
      <c r="E124" s="150">
        <v>618</v>
      </c>
      <c r="F124" s="74">
        <v>85265</v>
      </c>
      <c r="H124" s="72"/>
      <c r="J124" s="72"/>
    </row>
    <row r="125" spans="1:10" s="71" customFormat="1" x14ac:dyDescent="0.25">
      <c r="A125" s="15" t="s">
        <v>65</v>
      </c>
      <c r="B125" s="58">
        <v>6</v>
      </c>
      <c r="C125" s="59">
        <f t="shared" ref="C125:C126" si="36">E125/6</f>
        <v>116</v>
      </c>
      <c r="D125" s="59">
        <f t="shared" ref="D125:D126" si="37">E125/2</f>
        <v>348</v>
      </c>
      <c r="E125" s="151">
        <v>696</v>
      </c>
      <c r="F125" s="80">
        <v>69635</v>
      </c>
      <c r="H125" s="72"/>
    </row>
    <row r="126" spans="1:10" s="71" customFormat="1" x14ac:dyDescent="0.25">
      <c r="A126" s="15" t="s">
        <v>246</v>
      </c>
      <c r="B126" s="58">
        <v>6</v>
      </c>
      <c r="C126" s="59">
        <f t="shared" si="36"/>
        <v>158.33333333333334</v>
      </c>
      <c r="D126" s="59">
        <f t="shared" si="37"/>
        <v>475</v>
      </c>
      <c r="E126" s="151">
        <v>950</v>
      </c>
      <c r="F126" s="80">
        <v>75960</v>
      </c>
    </row>
    <row r="127" spans="1:10" s="71" customFormat="1" x14ac:dyDescent="0.25">
      <c r="A127" s="3" t="s">
        <v>236</v>
      </c>
      <c r="B127" s="11">
        <v>6</v>
      </c>
      <c r="C127" s="4">
        <f t="shared" ref="C127:C133" si="38">E127/6</f>
        <v>175</v>
      </c>
      <c r="D127" s="4">
        <f t="shared" ref="D127:D133" si="39">E127/2</f>
        <v>525</v>
      </c>
      <c r="E127" s="150">
        <v>1050</v>
      </c>
      <c r="F127" s="74">
        <v>70000</v>
      </c>
    </row>
    <row r="128" spans="1:10" s="71" customFormat="1" x14ac:dyDescent="0.25">
      <c r="A128" s="3" t="s">
        <v>267</v>
      </c>
      <c r="B128" s="11">
        <v>6</v>
      </c>
      <c r="C128" s="4">
        <f t="shared" si="38"/>
        <v>259</v>
      </c>
      <c r="D128" s="4">
        <f t="shared" si="39"/>
        <v>777</v>
      </c>
      <c r="E128" s="150">
        <v>1554</v>
      </c>
      <c r="F128" s="74">
        <v>84000</v>
      </c>
      <c r="H128" s="72"/>
    </row>
    <row r="129" spans="1:10" s="71" customFormat="1" x14ac:dyDescent="0.25">
      <c r="A129" s="3" t="s">
        <v>247</v>
      </c>
      <c r="B129" s="11">
        <v>6</v>
      </c>
      <c r="C129" s="94">
        <f t="shared" si="38"/>
        <v>316.66666666666669</v>
      </c>
      <c r="D129" s="94">
        <f t="shared" si="39"/>
        <v>950</v>
      </c>
      <c r="E129" s="95">
        <v>1900</v>
      </c>
      <c r="F129" s="74">
        <v>82000</v>
      </c>
      <c r="J129" s="72"/>
    </row>
    <row r="130" spans="1:10" s="71" customFormat="1" x14ac:dyDescent="0.25">
      <c r="A130" s="3" t="s">
        <v>287</v>
      </c>
      <c r="B130" s="11">
        <v>6</v>
      </c>
      <c r="C130" s="94">
        <f t="shared" si="38"/>
        <v>495</v>
      </c>
      <c r="D130" s="94">
        <f t="shared" si="39"/>
        <v>1485</v>
      </c>
      <c r="E130" s="95">
        <v>2970</v>
      </c>
      <c r="F130" s="74">
        <v>90000</v>
      </c>
      <c r="J130" s="72"/>
    </row>
    <row r="131" spans="1:10" s="71" customFormat="1" x14ac:dyDescent="0.25">
      <c r="A131" s="3" t="s">
        <v>338</v>
      </c>
      <c r="B131" s="11">
        <v>6</v>
      </c>
      <c r="C131" s="94">
        <f t="shared" si="38"/>
        <v>900</v>
      </c>
      <c r="D131" s="94">
        <f t="shared" si="39"/>
        <v>2700</v>
      </c>
      <c r="E131" s="95">
        <v>5400</v>
      </c>
      <c r="F131" s="74">
        <v>91206</v>
      </c>
      <c r="J131" s="72"/>
    </row>
    <row r="132" spans="1:10" s="71" customFormat="1" x14ac:dyDescent="0.25">
      <c r="A132" s="3" t="s">
        <v>373</v>
      </c>
      <c r="B132" s="11">
        <v>6</v>
      </c>
      <c r="C132" s="94">
        <f t="shared" si="38"/>
        <v>5054</v>
      </c>
      <c r="D132" s="94">
        <f t="shared" si="39"/>
        <v>15162</v>
      </c>
      <c r="E132" s="95">
        <v>30324</v>
      </c>
      <c r="F132" s="74">
        <v>81875</v>
      </c>
      <c r="J132" s="72"/>
    </row>
    <row r="133" spans="1:10" s="71" customFormat="1" ht="15.75" thickBot="1" x14ac:dyDescent="0.3">
      <c r="A133" s="62" t="s">
        <v>374</v>
      </c>
      <c r="B133" s="145">
        <v>6</v>
      </c>
      <c r="C133" s="146">
        <f t="shared" si="38"/>
        <v>13256</v>
      </c>
      <c r="D133" s="146">
        <f t="shared" si="39"/>
        <v>39768</v>
      </c>
      <c r="E133" s="147">
        <v>79536</v>
      </c>
      <c r="F133" s="76">
        <v>95445</v>
      </c>
      <c r="J133" s="72"/>
    </row>
    <row r="134" spans="1:10" s="71" customFormat="1" ht="15.75" thickBot="1" x14ac:dyDescent="0.3">
      <c r="A134" s="182" t="s">
        <v>66</v>
      </c>
      <c r="B134" s="185"/>
      <c r="C134" s="185"/>
      <c r="D134" s="185"/>
      <c r="E134" s="185"/>
      <c r="F134" s="186"/>
    </row>
    <row r="135" spans="1:10" s="71" customFormat="1" ht="15" customHeight="1" x14ac:dyDescent="0.25">
      <c r="A135" s="1" t="s">
        <v>67</v>
      </c>
      <c r="B135" s="13">
        <v>6</v>
      </c>
      <c r="C135" s="2">
        <f>E135/6</f>
        <v>76.333333333333329</v>
      </c>
      <c r="D135" s="2">
        <f>E135/2</f>
        <v>229</v>
      </c>
      <c r="E135" s="50">
        <v>458</v>
      </c>
      <c r="F135" s="98">
        <v>130000</v>
      </c>
    </row>
    <row r="136" spans="1:10" s="71" customFormat="1" ht="15" customHeight="1" x14ac:dyDescent="0.25">
      <c r="A136" s="3" t="s">
        <v>68</v>
      </c>
      <c r="B136" s="14">
        <v>6</v>
      </c>
      <c r="C136" s="4">
        <f>E136/6</f>
        <v>83.333333333333329</v>
      </c>
      <c r="D136" s="4">
        <f>E136/2</f>
        <v>250</v>
      </c>
      <c r="E136" s="53">
        <v>500</v>
      </c>
      <c r="F136" s="99">
        <v>100000</v>
      </c>
    </row>
    <row r="137" spans="1:10" s="71" customFormat="1" x14ac:dyDescent="0.25">
      <c r="A137" s="15" t="s">
        <v>69</v>
      </c>
      <c r="B137" s="16">
        <v>6</v>
      </c>
      <c r="C137" s="4">
        <f t="shared" ref="C137" si="40">E137/6</f>
        <v>112.66666666666667</v>
      </c>
      <c r="D137" s="4">
        <f t="shared" ref="D137" si="41">E137/2</f>
        <v>338</v>
      </c>
      <c r="E137" s="53">
        <v>676</v>
      </c>
      <c r="F137" s="99">
        <v>95220</v>
      </c>
      <c r="J137" s="72"/>
    </row>
    <row r="138" spans="1:10" s="71" customFormat="1" ht="15.75" thickBot="1" x14ac:dyDescent="0.3">
      <c r="A138" s="15" t="s">
        <v>371</v>
      </c>
      <c r="B138" s="16">
        <v>6</v>
      </c>
      <c r="C138" s="4">
        <f t="shared" ref="C138" si="42">E138/6</f>
        <v>142.81666666666666</v>
      </c>
      <c r="D138" s="4">
        <f t="shared" ref="D138" si="43">E138/2</f>
        <v>428.45</v>
      </c>
      <c r="E138" s="53">
        <v>856.9</v>
      </c>
      <c r="F138" s="99">
        <v>92820</v>
      </c>
      <c r="J138" s="72"/>
    </row>
    <row r="139" spans="1:10" s="71" customFormat="1" ht="15.75" thickBot="1" x14ac:dyDescent="0.3">
      <c r="A139" s="182" t="s">
        <v>70</v>
      </c>
      <c r="B139" s="183"/>
      <c r="C139" s="183"/>
      <c r="D139" s="183"/>
      <c r="E139" s="183"/>
      <c r="F139" s="184"/>
    </row>
    <row r="140" spans="1:10" s="71" customFormat="1" ht="15.75" customHeight="1" x14ac:dyDescent="0.25">
      <c r="A140" s="17" t="s">
        <v>71</v>
      </c>
      <c r="B140" s="10">
        <v>6</v>
      </c>
      <c r="C140" s="2">
        <f>E140/6</f>
        <v>18.333333333333332</v>
      </c>
      <c r="D140" s="2">
        <f>E140/2</f>
        <v>55</v>
      </c>
      <c r="E140" s="50">
        <v>110</v>
      </c>
      <c r="F140" s="73">
        <v>73330</v>
      </c>
    </row>
    <row r="141" spans="1:10" s="71" customFormat="1" x14ac:dyDescent="0.25">
      <c r="A141" s="18" t="s">
        <v>72</v>
      </c>
      <c r="B141" s="11">
        <v>6</v>
      </c>
      <c r="C141" s="4">
        <f>E141/6</f>
        <v>30.666666666666668</v>
      </c>
      <c r="D141" s="4">
        <f>E141/2</f>
        <v>92</v>
      </c>
      <c r="E141" s="51">
        <v>184</v>
      </c>
      <c r="F141" s="81">
        <v>75005</v>
      </c>
    </row>
    <row r="142" spans="1:10" s="71" customFormat="1" x14ac:dyDescent="0.25">
      <c r="A142" s="3" t="s">
        <v>73</v>
      </c>
      <c r="B142" s="11">
        <v>12</v>
      </c>
      <c r="C142" s="4">
        <f t="shared" ref="C142:C147" si="44">E142/12</f>
        <v>42.333333333333336</v>
      </c>
      <c r="D142" s="4">
        <f t="shared" ref="D142:D147" si="45">E142/4</f>
        <v>127</v>
      </c>
      <c r="E142" s="51">
        <v>508</v>
      </c>
      <c r="F142" s="81">
        <v>65970</v>
      </c>
      <c r="H142" s="72"/>
    </row>
    <row r="143" spans="1:10" s="71" customFormat="1" x14ac:dyDescent="0.25">
      <c r="A143" s="3" t="s">
        <v>74</v>
      </c>
      <c r="B143" s="11">
        <v>12</v>
      </c>
      <c r="C143" s="4">
        <f t="shared" si="44"/>
        <v>59.5</v>
      </c>
      <c r="D143" s="4">
        <f t="shared" si="45"/>
        <v>178.5</v>
      </c>
      <c r="E143" s="150">
        <v>714</v>
      </c>
      <c r="F143" s="81">
        <v>67000</v>
      </c>
    </row>
    <row r="144" spans="1:10" s="71" customFormat="1" x14ac:dyDescent="0.25">
      <c r="A144" s="3" t="s">
        <v>75</v>
      </c>
      <c r="B144" s="11">
        <v>12</v>
      </c>
      <c r="C144" s="9">
        <f t="shared" si="44"/>
        <v>80</v>
      </c>
      <c r="D144" s="9">
        <f t="shared" si="45"/>
        <v>240</v>
      </c>
      <c r="E144" s="150">
        <v>960</v>
      </c>
      <c r="F144" s="82">
        <v>64000</v>
      </c>
    </row>
    <row r="145" spans="1:6" s="71" customFormat="1" x14ac:dyDescent="0.25">
      <c r="A145" s="3" t="s">
        <v>76</v>
      </c>
      <c r="B145" s="11">
        <v>12</v>
      </c>
      <c r="C145" s="9">
        <f t="shared" si="44"/>
        <v>104</v>
      </c>
      <c r="D145" s="9">
        <f t="shared" si="45"/>
        <v>312</v>
      </c>
      <c r="E145" s="150">
        <v>1248</v>
      </c>
      <c r="F145" s="78">
        <v>66270</v>
      </c>
    </row>
    <row r="146" spans="1:6" s="71" customFormat="1" x14ac:dyDescent="0.25">
      <c r="A146" s="3" t="s">
        <v>210</v>
      </c>
      <c r="B146" s="11">
        <v>12</v>
      </c>
      <c r="C146" s="9">
        <f t="shared" si="44"/>
        <v>131.16666666666666</v>
      </c>
      <c r="D146" s="9">
        <f t="shared" si="45"/>
        <v>393.5</v>
      </c>
      <c r="E146" s="150">
        <v>1574</v>
      </c>
      <c r="F146" s="78">
        <v>57935</v>
      </c>
    </row>
    <row r="147" spans="1:6" s="71" customFormat="1" x14ac:dyDescent="0.25">
      <c r="A147" s="3" t="s">
        <v>237</v>
      </c>
      <c r="B147" s="11">
        <v>12</v>
      </c>
      <c r="C147" s="9">
        <f t="shared" si="44"/>
        <v>165.33333333333334</v>
      </c>
      <c r="D147" s="9">
        <f t="shared" si="45"/>
        <v>496</v>
      </c>
      <c r="E147" s="150">
        <v>1984</v>
      </c>
      <c r="F147" s="78">
        <v>66130</v>
      </c>
    </row>
    <row r="148" spans="1:6" s="71" customFormat="1" x14ac:dyDescent="0.25">
      <c r="A148" s="3" t="s">
        <v>238</v>
      </c>
      <c r="B148" s="11">
        <v>12</v>
      </c>
      <c r="C148" s="9">
        <f>E148/12</f>
        <v>273.66666666666669</v>
      </c>
      <c r="D148" s="9">
        <f>E148/4</f>
        <v>821</v>
      </c>
      <c r="E148" s="150">
        <v>3284</v>
      </c>
      <c r="F148" s="78">
        <v>68005</v>
      </c>
    </row>
    <row r="149" spans="1:6" s="71" customFormat="1" x14ac:dyDescent="0.25">
      <c r="A149" s="3" t="s">
        <v>243</v>
      </c>
      <c r="B149" s="11">
        <v>50</v>
      </c>
      <c r="C149" s="9">
        <f>E149/50</f>
        <v>14</v>
      </c>
      <c r="D149" s="9"/>
      <c r="E149" s="150">
        <v>700</v>
      </c>
      <c r="F149" s="78"/>
    </row>
    <row r="150" spans="1:6" s="71" customFormat="1" x14ac:dyDescent="0.25">
      <c r="A150" s="3" t="s">
        <v>244</v>
      </c>
      <c r="B150" s="11">
        <v>50</v>
      </c>
      <c r="C150" s="9">
        <f t="shared" ref="C150" si="46">E150/50</f>
        <v>25</v>
      </c>
      <c r="D150" s="9"/>
      <c r="E150" s="150">
        <v>1250</v>
      </c>
      <c r="F150" s="78"/>
    </row>
    <row r="151" spans="1:6" s="71" customFormat="1" x14ac:dyDescent="0.25">
      <c r="A151" s="3" t="s">
        <v>245</v>
      </c>
      <c r="B151" s="11">
        <v>50</v>
      </c>
      <c r="C151" s="9">
        <f>E151/50</f>
        <v>34</v>
      </c>
      <c r="D151" s="24"/>
      <c r="E151" s="95">
        <v>1700</v>
      </c>
      <c r="F151" s="74"/>
    </row>
    <row r="152" spans="1:6" s="71" customFormat="1" ht="15.75" thickBot="1" x14ac:dyDescent="0.3">
      <c r="A152" s="5" t="s">
        <v>291</v>
      </c>
      <c r="B152" s="12">
        <v>50</v>
      </c>
      <c r="C152" s="40">
        <f>E152/50</f>
        <v>49.2</v>
      </c>
      <c r="D152" s="100"/>
      <c r="E152" s="97">
        <v>2460</v>
      </c>
      <c r="F152" s="77"/>
    </row>
    <row r="153" spans="1:6" s="71" customFormat="1" ht="15.75" thickBot="1" x14ac:dyDescent="0.3">
      <c r="A153" s="182" t="s">
        <v>77</v>
      </c>
      <c r="B153" s="183"/>
      <c r="C153" s="183"/>
      <c r="D153" s="183"/>
      <c r="E153" s="183"/>
      <c r="F153" s="184"/>
    </row>
    <row r="154" spans="1:6" s="71" customFormat="1" x14ac:dyDescent="0.25">
      <c r="A154" s="101" t="s">
        <v>239</v>
      </c>
      <c r="B154" s="102">
        <v>6</v>
      </c>
      <c r="C154" s="103">
        <f>E154/B154</f>
        <v>105.66666666666667</v>
      </c>
      <c r="D154" s="103">
        <f>E154/2</f>
        <v>317</v>
      </c>
      <c r="E154" s="104">
        <v>634</v>
      </c>
      <c r="F154" s="105">
        <v>86850</v>
      </c>
    </row>
    <row r="155" spans="1:6" s="71" customFormat="1" x14ac:dyDescent="0.25">
      <c r="A155" s="3" t="s">
        <v>265</v>
      </c>
      <c r="B155" s="106">
        <v>6</v>
      </c>
      <c r="C155" s="107">
        <f>E155/6</f>
        <v>126.33333333333333</v>
      </c>
      <c r="D155" s="107">
        <f>E155/2</f>
        <v>379</v>
      </c>
      <c r="E155" s="57">
        <v>758</v>
      </c>
      <c r="F155" s="108">
        <v>112800</v>
      </c>
    </row>
    <row r="156" spans="1:6" s="71" customFormat="1" x14ac:dyDescent="0.25">
      <c r="A156" s="3" t="s">
        <v>78</v>
      </c>
      <c r="B156" s="19">
        <v>6</v>
      </c>
      <c r="C156" s="14">
        <f>E156/6</f>
        <v>144</v>
      </c>
      <c r="D156" s="14">
        <f>E156/2</f>
        <v>432</v>
      </c>
      <c r="E156" s="63">
        <v>864</v>
      </c>
      <c r="F156" s="74">
        <v>94960</v>
      </c>
    </row>
    <row r="157" spans="1:6" s="71" customFormat="1" x14ac:dyDescent="0.25">
      <c r="A157" s="109" t="s">
        <v>240</v>
      </c>
      <c r="B157" s="19">
        <v>6</v>
      </c>
      <c r="C157" s="14">
        <f>E157/6</f>
        <v>142.33333333333334</v>
      </c>
      <c r="D157" s="14">
        <f>E157/2</f>
        <v>427</v>
      </c>
      <c r="E157" s="63">
        <v>854</v>
      </c>
      <c r="F157" s="74">
        <v>89000</v>
      </c>
    </row>
    <row r="158" spans="1:6" s="71" customFormat="1" x14ac:dyDescent="0.25">
      <c r="A158" s="3" t="s">
        <v>266</v>
      </c>
      <c r="B158" s="19">
        <v>6</v>
      </c>
      <c r="C158" s="4">
        <f t="shared" ref="C158" si="47">E158/6</f>
        <v>151.33333333333334</v>
      </c>
      <c r="D158" s="4">
        <f t="shared" ref="D158" si="48">E158/2</f>
        <v>454</v>
      </c>
      <c r="E158" s="64">
        <v>908</v>
      </c>
      <c r="F158" s="74">
        <v>89900</v>
      </c>
    </row>
    <row r="159" spans="1:6" s="71" customFormat="1" x14ac:dyDescent="0.25">
      <c r="A159" s="3" t="s">
        <v>79</v>
      </c>
      <c r="B159" s="19">
        <v>6</v>
      </c>
      <c r="C159" s="4">
        <f t="shared" ref="C159" si="49">E159/6</f>
        <v>186</v>
      </c>
      <c r="D159" s="4">
        <f t="shared" ref="D159" si="50">E159/2</f>
        <v>558</v>
      </c>
      <c r="E159" s="64">
        <v>1116</v>
      </c>
      <c r="F159" s="74">
        <v>93000</v>
      </c>
    </row>
    <row r="160" spans="1:6" s="71" customFormat="1" x14ac:dyDescent="0.25">
      <c r="A160" s="175" t="s">
        <v>365</v>
      </c>
      <c r="B160" s="106">
        <v>6</v>
      </c>
      <c r="C160" s="107">
        <f>E160/B160</f>
        <v>155.66666666666666</v>
      </c>
      <c r="D160" s="107">
        <f>E160/2</f>
        <v>467</v>
      </c>
      <c r="E160" s="57">
        <v>934</v>
      </c>
      <c r="F160" s="108">
        <v>84900</v>
      </c>
    </row>
    <row r="161" spans="1:8" s="71" customFormat="1" x14ac:dyDescent="0.25">
      <c r="A161" s="3" t="s">
        <v>304</v>
      </c>
      <c r="B161" s="19">
        <v>6</v>
      </c>
      <c r="C161" s="4">
        <f>E161/B161</f>
        <v>171</v>
      </c>
      <c r="D161" s="4">
        <f>E161/B161*3</f>
        <v>513</v>
      </c>
      <c r="E161" s="64">
        <v>1026</v>
      </c>
      <c r="F161" s="74">
        <v>85475</v>
      </c>
    </row>
    <row r="162" spans="1:8" s="71" customFormat="1" x14ac:dyDescent="0.25">
      <c r="A162" s="3" t="s">
        <v>80</v>
      </c>
      <c r="B162" s="19">
        <v>6</v>
      </c>
      <c r="C162" s="4">
        <f>E162/6</f>
        <v>195</v>
      </c>
      <c r="D162" s="4">
        <f>E162/2</f>
        <v>585</v>
      </c>
      <c r="E162" s="64">
        <v>1170</v>
      </c>
      <c r="F162" s="74">
        <v>75480</v>
      </c>
    </row>
    <row r="163" spans="1:8" s="71" customFormat="1" x14ac:dyDescent="0.25">
      <c r="A163" s="3" t="s">
        <v>288</v>
      </c>
      <c r="B163" s="19">
        <v>12</v>
      </c>
      <c r="C163" s="4">
        <f t="shared" ref="C163:C172" si="51">E163/B163</f>
        <v>251</v>
      </c>
      <c r="D163" s="4">
        <f>E163/4</f>
        <v>753</v>
      </c>
      <c r="E163" s="64">
        <v>3012</v>
      </c>
      <c r="F163" s="74">
        <v>86800</v>
      </c>
    </row>
    <row r="164" spans="1:8" s="71" customFormat="1" x14ac:dyDescent="0.25">
      <c r="A164" s="109" t="s">
        <v>359</v>
      </c>
      <c r="B164" s="19">
        <v>6</v>
      </c>
      <c r="C164" s="14">
        <f>E164/6</f>
        <v>183.33333333333334</v>
      </c>
      <c r="D164" s="14">
        <f>E164/2</f>
        <v>550</v>
      </c>
      <c r="E164" s="63">
        <v>1100</v>
      </c>
      <c r="F164" s="74">
        <v>79020</v>
      </c>
    </row>
    <row r="165" spans="1:8" s="71" customFormat="1" x14ac:dyDescent="0.25">
      <c r="A165" s="3" t="s">
        <v>81</v>
      </c>
      <c r="B165" s="19">
        <v>12</v>
      </c>
      <c r="C165" s="4">
        <f t="shared" si="51"/>
        <v>247</v>
      </c>
      <c r="D165" s="4">
        <f t="shared" ref="D165:D173" si="52">E165/4</f>
        <v>741</v>
      </c>
      <c r="E165" s="64">
        <v>2964</v>
      </c>
      <c r="F165" s="74">
        <v>74855</v>
      </c>
    </row>
    <row r="166" spans="1:8" s="71" customFormat="1" x14ac:dyDescent="0.25">
      <c r="A166" s="3" t="s">
        <v>82</v>
      </c>
      <c r="B166" s="19">
        <v>12</v>
      </c>
      <c r="C166" s="4">
        <f t="shared" si="51"/>
        <v>304</v>
      </c>
      <c r="D166" s="4">
        <f t="shared" si="52"/>
        <v>912</v>
      </c>
      <c r="E166" s="64">
        <v>3648</v>
      </c>
      <c r="F166" s="74">
        <v>78960</v>
      </c>
    </row>
    <row r="167" spans="1:8" s="71" customFormat="1" x14ac:dyDescent="0.25">
      <c r="A167" s="3" t="s">
        <v>277</v>
      </c>
      <c r="B167" s="19">
        <v>12</v>
      </c>
      <c r="C167" s="4">
        <f t="shared" si="51"/>
        <v>304</v>
      </c>
      <c r="D167" s="4">
        <f>E167/4</f>
        <v>912</v>
      </c>
      <c r="E167" s="64">
        <v>3648</v>
      </c>
      <c r="F167" s="74">
        <v>77620</v>
      </c>
    </row>
    <row r="168" spans="1:8" s="71" customFormat="1" x14ac:dyDescent="0.25">
      <c r="A168" s="3" t="s">
        <v>83</v>
      </c>
      <c r="B168" s="19">
        <v>12</v>
      </c>
      <c r="C168" s="4">
        <f t="shared" si="51"/>
        <v>375</v>
      </c>
      <c r="D168" s="4">
        <f t="shared" si="52"/>
        <v>1125</v>
      </c>
      <c r="E168" s="64">
        <v>4500</v>
      </c>
      <c r="F168" s="74">
        <v>75000</v>
      </c>
    </row>
    <row r="169" spans="1:8" s="71" customFormat="1" x14ac:dyDescent="0.25">
      <c r="A169" s="3" t="s">
        <v>84</v>
      </c>
      <c r="B169" s="19">
        <v>12</v>
      </c>
      <c r="C169" s="4">
        <f t="shared" si="51"/>
        <v>450</v>
      </c>
      <c r="D169" s="4">
        <f t="shared" si="52"/>
        <v>1350</v>
      </c>
      <c r="E169" s="64">
        <v>5400</v>
      </c>
      <c r="F169" s="74">
        <v>75000</v>
      </c>
    </row>
    <row r="170" spans="1:8" s="71" customFormat="1" x14ac:dyDescent="0.25">
      <c r="A170" s="3" t="s">
        <v>235</v>
      </c>
      <c r="B170" s="19">
        <v>12</v>
      </c>
      <c r="C170" s="4">
        <f t="shared" si="51"/>
        <v>544</v>
      </c>
      <c r="D170" s="4">
        <f t="shared" si="52"/>
        <v>1632</v>
      </c>
      <c r="E170" s="64">
        <v>6528</v>
      </c>
      <c r="F170" s="74">
        <v>79495</v>
      </c>
    </row>
    <row r="171" spans="1:8" s="71" customFormat="1" x14ac:dyDescent="0.25">
      <c r="A171" s="3" t="s">
        <v>292</v>
      </c>
      <c r="B171" s="19">
        <v>12</v>
      </c>
      <c r="C171" s="4">
        <f t="shared" si="51"/>
        <v>722</v>
      </c>
      <c r="D171" s="4">
        <f>C171*3</f>
        <v>2166</v>
      </c>
      <c r="E171" s="64">
        <v>8664</v>
      </c>
      <c r="F171" s="74">
        <v>84941</v>
      </c>
    </row>
    <row r="172" spans="1:8" s="71" customFormat="1" x14ac:dyDescent="0.25">
      <c r="A172" s="3" t="s">
        <v>319</v>
      </c>
      <c r="B172" s="19">
        <v>12</v>
      </c>
      <c r="C172" s="4">
        <f t="shared" si="51"/>
        <v>848</v>
      </c>
      <c r="D172" s="4">
        <f>E172/4</f>
        <v>2544</v>
      </c>
      <c r="E172" s="64">
        <v>10176</v>
      </c>
      <c r="F172" s="74">
        <v>86430</v>
      </c>
    </row>
    <row r="173" spans="1:8" s="71" customFormat="1" x14ac:dyDescent="0.25">
      <c r="A173" s="3" t="s">
        <v>85</v>
      </c>
      <c r="B173" s="20">
        <v>12</v>
      </c>
      <c r="C173" s="9">
        <f>E173/12</f>
        <v>884</v>
      </c>
      <c r="D173" s="9">
        <f t="shared" si="52"/>
        <v>2652</v>
      </c>
      <c r="E173" s="64">
        <v>10608</v>
      </c>
      <c r="F173" s="78">
        <v>80365</v>
      </c>
      <c r="H173" s="72"/>
    </row>
    <row r="174" spans="1:8" s="71" customFormat="1" ht="15.75" thickBot="1" x14ac:dyDescent="0.3">
      <c r="A174" s="5" t="s">
        <v>249</v>
      </c>
      <c r="B174" s="60">
        <v>12</v>
      </c>
      <c r="C174" s="40">
        <f>E174/B174</f>
        <v>1328</v>
      </c>
      <c r="D174" s="40">
        <f>E174/4</f>
        <v>3984</v>
      </c>
      <c r="E174" s="65">
        <v>15936</v>
      </c>
      <c r="F174" s="83">
        <v>84900</v>
      </c>
    </row>
    <row r="175" spans="1:8" s="71" customFormat="1" ht="15.75" thickBot="1" x14ac:dyDescent="0.3">
      <c r="A175" s="182" t="s">
        <v>86</v>
      </c>
      <c r="B175" s="183"/>
      <c r="C175" s="183"/>
      <c r="D175" s="183"/>
      <c r="E175" s="183"/>
      <c r="F175" s="184"/>
      <c r="G175" s="72"/>
    </row>
    <row r="176" spans="1:8" s="71" customFormat="1" ht="13.5" customHeight="1" x14ac:dyDescent="0.25">
      <c r="A176" s="163" t="s">
        <v>344</v>
      </c>
      <c r="B176" s="172">
        <v>12</v>
      </c>
      <c r="C176" s="173">
        <f>E176/12</f>
        <v>590</v>
      </c>
      <c r="D176" s="173">
        <f>E176/4</f>
        <v>1770</v>
      </c>
      <c r="E176" s="174">
        <v>7080</v>
      </c>
      <c r="F176" s="173">
        <v>117400</v>
      </c>
    </row>
    <row r="177" spans="1:8" s="71" customFormat="1" ht="13.5" customHeight="1" x14ac:dyDescent="0.25">
      <c r="A177" s="162" t="s">
        <v>295</v>
      </c>
      <c r="B177" s="19">
        <v>12</v>
      </c>
      <c r="C177" s="4">
        <f t="shared" ref="C177:C183" si="53">E177/B177</f>
        <v>694</v>
      </c>
      <c r="D177" s="4">
        <f>C177*3</f>
        <v>2082</v>
      </c>
      <c r="E177" s="51">
        <v>8328</v>
      </c>
      <c r="F177" s="14">
        <v>111800</v>
      </c>
    </row>
    <row r="178" spans="1:8" s="71" customFormat="1" ht="13.5" customHeight="1" x14ac:dyDescent="0.25">
      <c r="A178" s="3" t="s">
        <v>87</v>
      </c>
      <c r="B178" s="19">
        <v>12</v>
      </c>
      <c r="C178" s="4">
        <f t="shared" si="53"/>
        <v>544</v>
      </c>
      <c r="D178" s="4">
        <f>E178/4</f>
        <v>1632</v>
      </c>
      <c r="E178" s="51">
        <v>6528</v>
      </c>
      <c r="F178" s="74">
        <v>77800</v>
      </c>
    </row>
    <row r="179" spans="1:8" s="71" customFormat="1" x14ac:dyDescent="0.25">
      <c r="A179" s="3" t="s">
        <v>88</v>
      </c>
      <c r="B179" s="19">
        <v>12</v>
      </c>
      <c r="C179" s="4">
        <f t="shared" si="53"/>
        <v>656</v>
      </c>
      <c r="D179" s="4">
        <f t="shared" ref="D179:D183" si="54">C179*3</f>
        <v>1968</v>
      </c>
      <c r="E179" s="51">
        <v>7872</v>
      </c>
      <c r="F179" s="74">
        <v>76360</v>
      </c>
      <c r="H179" s="72"/>
    </row>
    <row r="180" spans="1:8" s="71" customFormat="1" x14ac:dyDescent="0.25">
      <c r="A180" s="3" t="s">
        <v>89</v>
      </c>
      <c r="B180" s="19">
        <v>12</v>
      </c>
      <c r="C180" s="4">
        <f t="shared" si="53"/>
        <v>875</v>
      </c>
      <c r="D180" s="4">
        <f t="shared" si="54"/>
        <v>2625</v>
      </c>
      <c r="E180" s="51">
        <v>10500</v>
      </c>
      <c r="F180" s="74">
        <v>82035</v>
      </c>
    </row>
    <row r="181" spans="1:8" s="71" customFormat="1" x14ac:dyDescent="0.25">
      <c r="A181" s="3" t="s">
        <v>90</v>
      </c>
      <c r="B181" s="19">
        <v>12</v>
      </c>
      <c r="C181" s="4">
        <f t="shared" si="53"/>
        <v>1032</v>
      </c>
      <c r="D181" s="4">
        <f>C181*3</f>
        <v>3096</v>
      </c>
      <c r="E181" s="51">
        <v>12384</v>
      </c>
      <c r="F181" s="74">
        <v>83965</v>
      </c>
      <c r="G181" s="72"/>
    </row>
    <row r="182" spans="1:8" s="71" customFormat="1" x14ac:dyDescent="0.25">
      <c r="A182" s="3" t="s">
        <v>202</v>
      </c>
      <c r="B182" s="19">
        <v>12</v>
      </c>
      <c r="C182" s="4">
        <f t="shared" si="53"/>
        <v>1220</v>
      </c>
      <c r="D182" s="4">
        <f t="shared" si="54"/>
        <v>3660</v>
      </c>
      <c r="E182" s="51">
        <v>14640</v>
      </c>
      <c r="F182" s="74">
        <v>85935</v>
      </c>
      <c r="H182" s="72"/>
    </row>
    <row r="183" spans="1:8" s="71" customFormat="1" x14ac:dyDescent="0.25">
      <c r="A183" s="3" t="s">
        <v>203</v>
      </c>
      <c r="B183" s="19">
        <v>12</v>
      </c>
      <c r="C183" s="4">
        <f t="shared" si="53"/>
        <v>1599</v>
      </c>
      <c r="D183" s="4">
        <f t="shared" si="54"/>
        <v>4797</v>
      </c>
      <c r="E183" s="51">
        <v>19188</v>
      </c>
      <c r="F183" s="74">
        <v>95000</v>
      </c>
      <c r="G183" s="72"/>
    </row>
    <row r="184" spans="1:8" s="71" customFormat="1" x14ac:dyDescent="0.25">
      <c r="A184" s="3" t="s">
        <v>268</v>
      </c>
      <c r="B184" s="19">
        <v>12</v>
      </c>
      <c r="C184" s="4">
        <f t="shared" ref="C184:C186" si="55">E184/B184</f>
        <v>2482</v>
      </c>
      <c r="D184" s="4">
        <f>E184/4</f>
        <v>7446</v>
      </c>
      <c r="E184" s="51">
        <v>29784</v>
      </c>
      <c r="F184" s="74">
        <v>129500</v>
      </c>
    </row>
    <row r="185" spans="1:8" s="71" customFormat="1" x14ac:dyDescent="0.25">
      <c r="A185" s="15" t="s">
        <v>331</v>
      </c>
      <c r="B185" s="68">
        <v>12</v>
      </c>
      <c r="C185" s="59">
        <f>E185/B185</f>
        <v>2995</v>
      </c>
      <c r="D185" s="59">
        <f>E185/4</f>
        <v>8985</v>
      </c>
      <c r="E185" s="54">
        <v>35940</v>
      </c>
      <c r="F185" s="80">
        <v>138200</v>
      </c>
    </row>
    <row r="186" spans="1:8" s="71" customFormat="1" ht="15.75" thickBot="1" x14ac:dyDescent="0.3">
      <c r="A186" s="5" t="s">
        <v>280</v>
      </c>
      <c r="B186" s="22">
        <v>12</v>
      </c>
      <c r="C186" s="6">
        <f t="shared" si="55"/>
        <v>3347</v>
      </c>
      <c r="D186" s="6">
        <f>E186/4</f>
        <v>10041</v>
      </c>
      <c r="E186" s="97">
        <v>40164</v>
      </c>
      <c r="F186" s="77">
        <v>133000</v>
      </c>
    </row>
    <row r="187" spans="1:8" s="71" customFormat="1" ht="15.75" thickBot="1" x14ac:dyDescent="0.3">
      <c r="A187" s="182" t="s">
        <v>91</v>
      </c>
      <c r="B187" s="183"/>
      <c r="C187" s="183"/>
      <c r="D187" s="183"/>
      <c r="E187" s="183"/>
      <c r="F187" s="184"/>
    </row>
    <row r="188" spans="1:8" s="71" customFormat="1" ht="13.5" customHeight="1" x14ac:dyDescent="0.25">
      <c r="A188" s="1" t="s">
        <v>92</v>
      </c>
      <c r="B188" s="21" t="s">
        <v>93</v>
      </c>
      <c r="C188" s="2">
        <f>E188/105</f>
        <v>1.6190476190476191</v>
      </c>
      <c r="D188" s="2"/>
      <c r="E188" s="50">
        <v>170</v>
      </c>
      <c r="F188" s="73"/>
    </row>
    <row r="189" spans="1:8" s="71" customFormat="1" x14ac:dyDescent="0.25">
      <c r="A189" s="3" t="s">
        <v>94</v>
      </c>
      <c r="B189" s="19" t="s">
        <v>95</v>
      </c>
      <c r="C189" s="4">
        <f>E189/75</f>
        <v>2.0266666666666668</v>
      </c>
      <c r="D189" s="4"/>
      <c r="E189" s="51">
        <v>152</v>
      </c>
      <c r="F189" s="74"/>
    </row>
    <row r="190" spans="1:8" s="71" customFormat="1" x14ac:dyDescent="0.25">
      <c r="A190" s="3" t="s">
        <v>96</v>
      </c>
      <c r="B190" s="19" t="s">
        <v>97</v>
      </c>
      <c r="C190" s="4">
        <f>E190/40</f>
        <v>3.7</v>
      </c>
      <c r="D190" s="4"/>
      <c r="E190" s="51">
        <v>148</v>
      </c>
      <c r="F190" s="74"/>
    </row>
    <row r="191" spans="1:8" s="71" customFormat="1" x14ac:dyDescent="0.25">
      <c r="A191" s="3" t="s">
        <v>98</v>
      </c>
      <c r="B191" s="19" t="s">
        <v>99</v>
      </c>
      <c r="C191" s="4">
        <f>E191/15</f>
        <v>9.0666666666666664</v>
      </c>
      <c r="D191" s="4"/>
      <c r="E191" s="51">
        <v>136</v>
      </c>
      <c r="F191" s="74"/>
    </row>
    <row r="192" spans="1:8" s="71" customFormat="1" x14ac:dyDescent="0.25">
      <c r="A192" s="3" t="s">
        <v>100</v>
      </c>
      <c r="B192" s="19" t="s">
        <v>101</v>
      </c>
      <c r="C192" s="66">
        <f>E192/10</f>
        <v>13.2</v>
      </c>
      <c r="D192" s="4"/>
      <c r="E192" s="51">
        <v>132</v>
      </c>
      <c r="F192" s="74"/>
    </row>
    <row r="193" spans="1:10" s="71" customFormat="1" x14ac:dyDescent="0.25">
      <c r="A193" s="3" t="s">
        <v>102</v>
      </c>
      <c r="B193" s="19" t="s">
        <v>103</v>
      </c>
      <c r="C193" s="4">
        <f>E193/6</f>
        <v>21.333333333333332</v>
      </c>
      <c r="D193" s="4"/>
      <c r="E193" s="51">
        <v>128</v>
      </c>
      <c r="F193" s="74"/>
    </row>
    <row r="194" spans="1:10" s="71" customFormat="1" ht="15.75" thickBot="1" x14ac:dyDescent="0.3">
      <c r="A194" s="5" t="s">
        <v>104</v>
      </c>
      <c r="B194" s="22" t="s">
        <v>105</v>
      </c>
      <c r="C194" s="6">
        <f>E194/4.2</f>
        <v>27.619047619047617</v>
      </c>
      <c r="D194" s="6"/>
      <c r="E194" s="52">
        <v>116</v>
      </c>
      <c r="F194" s="77"/>
    </row>
    <row r="195" spans="1:10" s="71" customFormat="1" ht="15.75" thickBot="1" x14ac:dyDescent="0.3">
      <c r="A195" s="169" t="s">
        <v>362</v>
      </c>
      <c r="B195" s="22" t="s">
        <v>363</v>
      </c>
      <c r="C195" s="6">
        <f>E195/4.2</f>
        <v>619.04761904761904</v>
      </c>
      <c r="D195" s="6"/>
      <c r="E195" s="52">
        <v>2600</v>
      </c>
      <c r="F195" s="77"/>
    </row>
    <row r="196" spans="1:10" s="71" customFormat="1" ht="15.75" thickBot="1" x14ac:dyDescent="0.3">
      <c r="A196" s="182" t="s">
        <v>106</v>
      </c>
      <c r="B196" s="183"/>
      <c r="C196" s="183"/>
      <c r="D196" s="183"/>
      <c r="E196" s="183"/>
      <c r="F196" s="184"/>
    </row>
    <row r="197" spans="1:10" s="71" customFormat="1" x14ac:dyDescent="0.25">
      <c r="A197" s="1" t="s">
        <v>107</v>
      </c>
      <c r="B197" s="2">
        <v>6</v>
      </c>
      <c r="C197" s="2">
        <f>E197/6</f>
        <v>63.666666666666664</v>
      </c>
      <c r="D197" s="2">
        <f>E197/2</f>
        <v>191</v>
      </c>
      <c r="E197" s="50">
        <v>382</v>
      </c>
      <c r="F197" s="73">
        <v>84890</v>
      </c>
    </row>
    <row r="198" spans="1:10" s="71" customFormat="1" x14ac:dyDescent="0.25">
      <c r="A198" s="3" t="s">
        <v>108</v>
      </c>
      <c r="B198" s="4">
        <v>6</v>
      </c>
      <c r="C198" s="4">
        <f>E198/6</f>
        <v>57</v>
      </c>
      <c r="D198" s="4">
        <f>E198/2</f>
        <v>171</v>
      </c>
      <c r="E198" s="51">
        <v>342</v>
      </c>
      <c r="F198" s="74">
        <v>87695</v>
      </c>
    </row>
    <row r="199" spans="1:10" s="71" customFormat="1" x14ac:dyDescent="0.25">
      <c r="A199" s="3" t="s">
        <v>109</v>
      </c>
      <c r="B199" s="4">
        <v>6</v>
      </c>
      <c r="C199" s="4">
        <f t="shared" ref="C199:C203" si="56">E199/6</f>
        <v>76.5</v>
      </c>
      <c r="D199" s="4">
        <f t="shared" ref="D199:D203" si="57">E199/2</f>
        <v>229.5</v>
      </c>
      <c r="E199" s="51">
        <v>459</v>
      </c>
      <c r="F199" s="74">
        <v>85060</v>
      </c>
    </row>
    <row r="200" spans="1:10" s="71" customFormat="1" x14ac:dyDescent="0.25">
      <c r="A200" s="3" t="s">
        <v>110</v>
      </c>
      <c r="B200" s="4">
        <v>6</v>
      </c>
      <c r="C200" s="4">
        <f t="shared" si="56"/>
        <v>107</v>
      </c>
      <c r="D200" s="4">
        <f t="shared" si="57"/>
        <v>321</v>
      </c>
      <c r="E200" s="51">
        <v>642</v>
      </c>
      <c r="F200" s="74">
        <v>85193</v>
      </c>
    </row>
    <row r="201" spans="1:10" s="71" customFormat="1" x14ac:dyDescent="0.25">
      <c r="A201" s="3" t="s">
        <v>111</v>
      </c>
      <c r="B201" s="4">
        <v>6</v>
      </c>
      <c r="C201" s="4">
        <f t="shared" si="56"/>
        <v>138.33333333333334</v>
      </c>
      <c r="D201" s="4">
        <f t="shared" si="57"/>
        <v>415</v>
      </c>
      <c r="E201" s="51">
        <v>830</v>
      </c>
      <c r="F201" s="74">
        <v>88110</v>
      </c>
    </row>
    <row r="202" spans="1:10" s="71" customFormat="1" x14ac:dyDescent="0.25">
      <c r="A202" s="3" t="s">
        <v>269</v>
      </c>
      <c r="B202" s="4">
        <v>6</v>
      </c>
      <c r="C202" s="4">
        <f t="shared" ref="C202" si="58">E202/6</f>
        <v>131.66666666666666</v>
      </c>
      <c r="D202" s="4">
        <f t="shared" ref="D202" si="59">E202/2</f>
        <v>395</v>
      </c>
      <c r="E202" s="51">
        <v>790</v>
      </c>
      <c r="F202" s="74">
        <v>83870</v>
      </c>
    </row>
    <row r="203" spans="1:10" s="71" customFormat="1" x14ac:dyDescent="0.25">
      <c r="A203" s="3" t="s">
        <v>112</v>
      </c>
      <c r="B203" s="9">
        <v>6</v>
      </c>
      <c r="C203" s="4">
        <f t="shared" si="56"/>
        <v>168</v>
      </c>
      <c r="D203" s="4">
        <f t="shared" si="57"/>
        <v>504</v>
      </c>
      <c r="E203" s="51">
        <v>1008</v>
      </c>
      <c r="F203" s="78">
        <v>84000</v>
      </c>
    </row>
    <row r="204" spans="1:10" s="71" customFormat="1" ht="15.75" thickBot="1" x14ac:dyDescent="0.3">
      <c r="A204" s="3" t="s">
        <v>339</v>
      </c>
      <c r="B204" s="9">
        <v>6</v>
      </c>
      <c r="C204" s="4">
        <f t="shared" ref="C204" si="60">E204/6</f>
        <v>255</v>
      </c>
      <c r="D204" s="4">
        <f t="shared" ref="D204" si="61">E204/2</f>
        <v>765</v>
      </c>
      <c r="E204" s="51">
        <v>1530</v>
      </c>
      <c r="F204" s="78">
        <v>89995</v>
      </c>
    </row>
    <row r="205" spans="1:10" s="71" customFormat="1" ht="15.75" thickBot="1" x14ac:dyDescent="0.3">
      <c r="A205" s="152" t="s">
        <v>113</v>
      </c>
      <c r="B205" s="153"/>
      <c r="C205" s="153" t="s">
        <v>114</v>
      </c>
      <c r="D205" s="142"/>
      <c r="E205" s="154" t="s">
        <v>115</v>
      </c>
      <c r="F205" s="155"/>
    </row>
    <row r="206" spans="1:10" s="71" customFormat="1" ht="14.25" customHeight="1" x14ac:dyDescent="0.25">
      <c r="A206" s="3" t="s">
        <v>366</v>
      </c>
      <c r="B206" s="19" t="s">
        <v>116</v>
      </c>
      <c r="C206" s="23">
        <f>E206/3.125</f>
        <v>368</v>
      </c>
      <c r="D206" s="23"/>
      <c r="E206" s="51">
        <v>1150</v>
      </c>
      <c r="F206" s="74">
        <v>139390</v>
      </c>
    </row>
    <row r="207" spans="1:10" s="71" customFormat="1" x14ac:dyDescent="0.25">
      <c r="A207" s="3" t="s">
        <v>117</v>
      </c>
      <c r="B207" s="19" t="s">
        <v>116</v>
      </c>
      <c r="C207" s="23">
        <f>E207/3.125</f>
        <v>760</v>
      </c>
      <c r="D207" s="23"/>
      <c r="E207" s="51">
        <v>2375</v>
      </c>
      <c r="F207" s="74">
        <v>95000</v>
      </c>
      <c r="G207" s="72"/>
      <c r="J207" s="72"/>
    </row>
    <row r="208" spans="1:10" s="71" customFormat="1" x14ac:dyDescent="0.25">
      <c r="A208" s="3" t="s">
        <v>118</v>
      </c>
      <c r="B208" s="19" t="s">
        <v>116</v>
      </c>
      <c r="C208" s="23">
        <f t="shared" ref="C208:C214" si="62">E208/3.125</f>
        <v>892.8</v>
      </c>
      <c r="D208" s="23"/>
      <c r="E208" s="51">
        <v>2790</v>
      </c>
      <c r="F208" s="74">
        <v>75910</v>
      </c>
    </row>
    <row r="209" spans="1:10" s="71" customFormat="1" x14ac:dyDescent="0.25">
      <c r="A209" s="3" t="s">
        <v>119</v>
      </c>
      <c r="B209" s="19" t="s">
        <v>116</v>
      </c>
      <c r="C209" s="23">
        <f t="shared" si="62"/>
        <v>1057.92</v>
      </c>
      <c r="D209" s="23"/>
      <c r="E209" s="51">
        <v>3306</v>
      </c>
      <c r="F209" s="74">
        <v>89860</v>
      </c>
    </row>
    <row r="210" spans="1:10" s="71" customFormat="1" x14ac:dyDescent="0.25">
      <c r="A210" s="3" t="s">
        <v>120</v>
      </c>
      <c r="B210" s="19" t="s">
        <v>301</v>
      </c>
      <c r="C210" s="23">
        <f>E210/2</f>
        <v>1264</v>
      </c>
      <c r="D210" s="23"/>
      <c r="E210" s="51">
        <v>2528</v>
      </c>
      <c r="F210" s="74">
        <v>75680</v>
      </c>
    </row>
    <row r="211" spans="1:10" s="71" customFormat="1" x14ac:dyDescent="0.25">
      <c r="A211" s="3" t="s">
        <v>120</v>
      </c>
      <c r="B211" s="19" t="s">
        <v>116</v>
      </c>
      <c r="C211" s="23">
        <f t="shared" si="62"/>
        <v>1319.68</v>
      </c>
      <c r="D211" s="23"/>
      <c r="E211" s="51">
        <v>4124</v>
      </c>
      <c r="F211" s="74">
        <v>70025</v>
      </c>
    </row>
    <row r="212" spans="1:10" s="71" customFormat="1" x14ac:dyDescent="0.25">
      <c r="A212" s="3" t="s">
        <v>121</v>
      </c>
      <c r="B212" s="19" t="s">
        <v>116</v>
      </c>
      <c r="C212" s="23">
        <f t="shared" si="62"/>
        <v>1536</v>
      </c>
      <c r="D212" s="23"/>
      <c r="E212" s="51">
        <v>4800</v>
      </c>
      <c r="F212" s="74">
        <v>75000</v>
      </c>
    </row>
    <row r="213" spans="1:10" s="71" customFormat="1" x14ac:dyDescent="0.25">
      <c r="A213" s="3" t="s">
        <v>122</v>
      </c>
      <c r="B213" s="19" t="s">
        <v>301</v>
      </c>
      <c r="C213" s="23">
        <f t="shared" si="62"/>
        <v>1262.08</v>
      </c>
      <c r="D213" s="23"/>
      <c r="E213" s="51">
        <v>3944</v>
      </c>
      <c r="F213" s="74">
        <v>81540</v>
      </c>
    </row>
    <row r="214" spans="1:10" s="71" customFormat="1" x14ac:dyDescent="0.25">
      <c r="A214" s="3" t="s">
        <v>122</v>
      </c>
      <c r="B214" s="19" t="s">
        <v>116</v>
      </c>
      <c r="C214" s="23">
        <f t="shared" si="62"/>
        <v>1752</v>
      </c>
      <c r="D214" s="23"/>
      <c r="E214" s="51">
        <v>5475</v>
      </c>
      <c r="F214" s="74">
        <v>74405</v>
      </c>
      <c r="H214" s="72"/>
    </row>
    <row r="215" spans="1:10" s="71" customFormat="1" x14ac:dyDescent="0.25">
      <c r="A215" s="3" t="s">
        <v>122</v>
      </c>
      <c r="B215" s="19" t="s">
        <v>275</v>
      </c>
      <c r="C215" s="23">
        <f>E215/9</f>
        <v>1740</v>
      </c>
      <c r="D215" s="23"/>
      <c r="E215" s="51">
        <v>15660</v>
      </c>
      <c r="F215" s="74">
        <v>66280</v>
      </c>
    </row>
    <row r="216" spans="1:10" s="71" customFormat="1" x14ac:dyDescent="0.25">
      <c r="A216" s="3" t="s">
        <v>349</v>
      </c>
      <c r="B216" s="19" t="s">
        <v>350</v>
      </c>
      <c r="C216" s="23">
        <f>E216/3.125</f>
        <v>2063.36</v>
      </c>
      <c r="D216" s="23"/>
      <c r="E216" s="51">
        <v>6448</v>
      </c>
      <c r="F216" s="74"/>
    </row>
    <row r="217" spans="1:10" s="71" customFormat="1" x14ac:dyDescent="0.25">
      <c r="A217" s="3" t="s">
        <v>123</v>
      </c>
      <c r="B217" s="20" t="s">
        <v>198</v>
      </c>
      <c r="C217" s="25">
        <f>E217/9</f>
        <v>2400</v>
      </c>
      <c r="D217" s="25"/>
      <c r="E217" s="51">
        <v>21600</v>
      </c>
      <c r="F217" s="78">
        <v>74480</v>
      </c>
      <c r="J217" s="72"/>
    </row>
    <row r="218" spans="1:10" s="71" customFormat="1" x14ac:dyDescent="0.25">
      <c r="A218" s="3" t="s">
        <v>370</v>
      </c>
      <c r="B218" s="20" t="s">
        <v>198</v>
      </c>
      <c r="C218" s="25">
        <f>E218/9</f>
        <v>2538</v>
      </c>
      <c r="D218" s="25"/>
      <c r="E218" s="51">
        <v>22842</v>
      </c>
      <c r="F218" s="78">
        <v>81830</v>
      </c>
    </row>
    <row r="219" spans="1:10" s="71" customFormat="1" ht="15.75" customHeight="1" x14ac:dyDescent="0.25">
      <c r="A219" s="3" t="s">
        <v>272</v>
      </c>
      <c r="B219" s="20" t="s">
        <v>273</v>
      </c>
      <c r="C219" s="25">
        <f>E219/2.5</f>
        <v>1856</v>
      </c>
      <c r="D219" s="25"/>
      <c r="E219" s="51">
        <v>4640</v>
      </c>
      <c r="F219" s="78">
        <v>90000</v>
      </c>
    </row>
    <row r="220" spans="1:10" s="71" customFormat="1" hidden="1" x14ac:dyDescent="0.25">
      <c r="A220" s="3" t="s">
        <v>272</v>
      </c>
      <c r="B220" s="20" t="s">
        <v>281</v>
      </c>
      <c r="C220" s="25">
        <f>E220/3.6</f>
        <v>1851</v>
      </c>
      <c r="D220" s="25"/>
      <c r="E220" s="51">
        <v>6663.6</v>
      </c>
      <c r="F220" s="78">
        <v>90000</v>
      </c>
    </row>
    <row r="221" spans="1:10" s="71" customFormat="1" hidden="1" x14ac:dyDescent="0.25">
      <c r="A221" s="3" t="s">
        <v>320</v>
      </c>
      <c r="B221" s="20" t="s">
        <v>321</v>
      </c>
      <c r="C221" s="25">
        <v>1792.36</v>
      </c>
      <c r="D221" s="25"/>
      <c r="E221" s="51">
        <v>5162</v>
      </c>
      <c r="F221" s="78">
        <v>89620</v>
      </c>
    </row>
    <row r="222" spans="1:10" s="71" customFormat="1" x14ac:dyDescent="0.25">
      <c r="A222" s="3" t="s">
        <v>327</v>
      </c>
      <c r="B222" s="20" t="s">
        <v>375</v>
      </c>
      <c r="C222" s="25">
        <v>1362</v>
      </c>
      <c r="D222" s="25"/>
      <c r="E222" s="51">
        <v>5066.6400000000003</v>
      </c>
      <c r="F222" s="78"/>
    </row>
    <row r="223" spans="1:10" s="71" customFormat="1" x14ac:dyDescent="0.25">
      <c r="A223" s="3" t="s">
        <v>327</v>
      </c>
      <c r="B223" s="20" t="s">
        <v>296</v>
      </c>
      <c r="C223" s="25">
        <v>1465</v>
      </c>
      <c r="D223" s="25"/>
      <c r="E223" s="51">
        <v>4827.6000000000004</v>
      </c>
      <c r="F223" s="78">
        <v>89000</v>
      </c>
    </row>
    <row r="224" spans="1:10" s="71" customFormat="1" ht="15" customHeight="1" x14ac:dyDescent="0.25">
      <c r="A224" s="3" t="s">
        <v>368</v>
      </c>
      <c r="B224" s="20" t="s">
        <v>198</v>
      </c>
      <c r="C224" s="25">
        <v>2594.1999999999998</v>
      </c>
      <c r="D224" s="25"/>
      <c r="E224" s="51">
        <v>23348</v>
      </c>
      <c r="F224" s="78"/>
    </row>
    <row r="225" spans="1:10" s="71" customFormat="1" ht="15" customHeight="1" x14ac:dyDescent="0.25">
      <c r="A225" s="3" t="s">
        <v>124</v>
      </c>
      <c r="B225" s="20" t="s">
        <v>198</v>
      </c>
      <c r="C225" s="25">
        <f>E225/9</f>
        <v>2900</v>
      </c>
      <c r="D225" s="25"/>
      <c r="E225" s="51">
        <v>26100</v>
      </c>
      <c r="F225" s="78">
        <v>73865</v>
      </c>
    </row>
    <row r="226" spans="1:10" s="71" customFormat="1" ht="14.25" customHeight="1" x14ac:dyDescent="0.25">
      <c r="A226" s="3" t="s">
        <v>274</v>
      </c>
      <c r="B226" s="20" t="s">
        <v>367</v>
      </c>
      <c r="C226" s="25">
        <f>E226/2.3</f>
        <v>2512.608695652174</v>
      </c>
      <c r="D226" s="25"/>
      <c r="E226" s="51">
        <v>5779</v>
      </c>
      <c r="F226" s="78">
        <v>94000</v>
      </c>
      <c r="H226" s="72"/>
    </row>
    <row r="227" spans="1:10" s="71" customFormat="1" ht="18.600000000000001" customHeight="1" x14ac:dyDescent="0.25">
      <c r="A227" s="3" t="s">
        <v>274</v>
      </c>
      <c r="B227" s="20" t="s">
        <v>282</v>
      </c>
      <c r="C227" s="25">
        <f>E227/2.3</f>
        <v>2591.304347826087</v>
      </c>
      <c r="D227" s="25"/>
      <c r="E227" s="51">
        <v>5960</v>
      </c>
      <c r="F227" s="78">
        <v>94000</v>
      </c>
    </row>
    <row r="228" spans="1:10" s="71" customFormat="1" ht="20.25" customHeight="1" x14ac:dyDescent="0.25">
      <c r="A228" s="3" t="s">
        <v>329</v>
      </c>
      <c r="B228" s="20" t="s">
        <v>332</v>
      </c>
      <c r="C228" s="25">
        <f>E228/2.88</f>
        <v>2082.6388888888891</v>
      </c>
      <c r="D228" s="25"/>
      <c r="E228" s="51">
        <v>5998</v>
      </c>
      <c r="F228" s="78">
        <v>84000</v>
      </c>
    </row>
    <row r="229" spans="1:10" s="71" customFormat="1" ht="20.25" customHeight="1" x14ac:dyDescent="0.25">
      <c r="A229" s="3" t="s">
        <v>328</v>
      </c>
      <c r="B229" s="20" t="s">
        <v>297</v>
      </c>
      <c r="C229" s="25">
        <f>E229/2.88</f>
        <v>2082.6388888888891</v>
      </c>
      <c r="D229" s="25"/>
      <c r="E229" s="170">
        <v>5998</v>
      </c>
      <c r="F229" s="78">
        <v>99550</v>
      </c>
    </row>
    <row r="230" spans="1:10" s="71" customFormat="1" ht="20.25" customHeight="1" x14ac:dyDescent="0.25">
      <c r="A230" s="3" t="s">
        <v>328</v>
      </c>
      <c r="B230" s="20" t="s">
        <v>345</v>
      </c>
      <c r="C230" s="25">
        <f>E230/2.88</f>
        <v>1875</v>
      </c>
      <c r="D230" s="25"/>
      <c r="E230" s="51">
        <v>5400</v>
      </c>
      <c r="F230" s="78">
        <v>85000</v>
      </c>
    </row>
    <row r="231" spans="1:10" s="71" customFormat="1" x14ac:dyDescent="0.25">
      <c r="A231" s="3" t="s">
        <v>328</v>
      </c>
      <c r="B231" s="20" t="s">
        <v>346</v>
      </c>
      <c r="C231" s="25">
        <f>E231/2.88</f>
        <v>1875</v>
      </c>
      <c r="D231" s="25">
        <v>1700</v>
      </c>
      <c r="E231" s="51">
        <v>5400</v>
      </c>
      <c r="F231" s="78">
        <v>85000</v>
      </c>
    </row>
    <row r="232" spans="1:10" s="71" customFormat="1" x14ac:dyDescent="0.25">
      <c r="A232" s="15" t="s">
        <v>125</v>
      </c>
      <c r="B232" s="42" t="s">
        <v>198</v>
      </c>
      <c r="C232" s="43">
        <f t="shared" ref="C232:C238" si="63">E232/9</f>
        <v>3446</v>
      </c>
      <c r="D232" s="43"/>
      <c r="E232" s="54">
        <v>31014</v>
      </c>
      <c r="F232" s="84">
        <v>71295</v>
      </c>
    </row>
    <row r="233" spans="1:10" s="71" customFormat="1" x14ac:dyDescent="0.25">
      <c r="A233" s="15" t="s">
        <v>250</v>
      </c>
      <c r="B233" s="42" t="s">
        <v>198</v>
      </c>
      <c r="C233" s="43">
        <f t="shared" si="63"/>
        <v>4560</v>
      </c>
      <c r="D233" s="43"/>
      <c r="E233" s="54">
        <v>41040</v>
      </c>
      <c r="F233" s="84">
        <v>72640</v>
      </c>
    </row>
    <row r="234" spans="1:10" s="71" customFormat="1" x14ac:dyDescent="0.25">
      <c r="A234" s="15" t="s">
        <v>251</v>
      </c>
      <c r="B234" s="42" t="s">
        <v>198</v>
      </c>
      <c r="C234" s="43">
        <f t="shared" si="63"/>
        <v>5892</v>
      </c>
      <c r="D234" s="43"/>
      <c r="E234" s="54">
        <v>53028</v>
      </c>
      <c r="F234" s="84">
        <v>73210</v>
      </c>
    </row>
    <row r="235" spans="1:10" s="71" customFormat="1" x14ac:dyDescent="0.25">
      <c r="A235" s="15" t="s">
        <v>298</v>
      </c>
      <c r="B235" s="42" t="s">
        <v>198</v>
      </c>
      <c r="C235" s="43">
        <f t="shared" si="63"/>
        <v>6689</v>
      </c>
      <c r="D235" s="43"/>
      <c r="E235" s="54">
        <v>60201</v>
      </c>
      <c r="F235" s="84">
        <v>70655</v>
      </c>
    </row>
    <row r="236" spans="1:10" s="71" customFormat="1" x14ac:dyDescent="0.25">
      <c r="A236" s="15" t="s">
        <v>263</v>
      </c>
      <c r="B236" s="42" t="s">
        <v>198</v>
      </c>
      <c r="C236" s="43">
        <f t="shared" si="63"/>
        <v>8300</v>
      </c>
      <c r="D236" s="43"/>
      <c r="E236" s="54">
        <v>74700</v>
      </c>
      <c r="F236" s="84">
        <v>74970</v>
      </c>
      <c r="I236" s="72"/>
      <c r="J236" s="72"/>
    </row>
    <row r="237" spans="1:10" s="71" customFormat="1" x14ac:dyDescent="0.25">
      <c r="A237" s="15" t="s">
        <v>252</v>
      </c>
      <c r="B237" s="42" t="s">
        <v>198</v>
      </c>
      <c r="C237" s="43">
        <f t="shared" si="63"/>
        <v>9158</v>
      </c>
      <c r="D237" s="43"/>
      <c r="E237" s="54">
        <v>82422</v>
      </c>
      <c r="F237" s="84">
        <v>73355</v>
      </c>
    </row>
    <row r="238" spans="1:10" s="71" customFormat="1" ht="15.75" thickBot="1" x14ac:dyDescent="0.3">
      <c r="A238" s="15" t="s">
        <v>276</v>
      </c>
      <c r="B238" s="42" t="s">
        <v>198</v>
      </c>
      <c r="C238" s="43">
        <f t="shared" si="63"/>
        <v>13496</v>
      </c>
      <c r="D238" s="43"/>
      <c r="E238" s="54">
        <v>121464</v>
      </c>
      <c r="F238" s="84">
        <v>86240</v>
      </c>
    </row>
    <row r="239" spans="1:10" s="71" customFormat="1" ht="15.75" thickBot="1" x14ac:dyDescent="0.3">
      <c r="A239" s="156" t="s">
        <v>215</v>
      </c>
      <c r="B239" s="157" t="s">
        <v>228</v>
      </c>
      <c r="C239" s="157" t="s">
        <v>227</v>
      </c>
      <c r="D239" s="157" t="s">
        <v>229</v>
      </c>
      <c r="E239" s="158" t="s">
        <v>230</v>
      </c>
      <c r="F239" s="159" t="s">
        <v>231</v>
      </c>
    </row>
    <row r="240" spans="1:10" s="71" customFormat="1" x14ac:dyDescent="0.25">
      <c r="A240" s="7" t="s">
        <v>218</v>
      </c>
      <c r="B240" s="44">
        <v>6</v>
      </c>
      <c r="C240" s="45">
        <v>6.0000000000000001E-3</v>
      </c>
      <c r="D240" s="46">
        <f t="shared" ref="D240:D250" si="64">E240/B240</f>
        <v>123</v>
      </c>
      <c r="E240" s="53">
        <f>C240*F240</f>
        <v>738</v>
      </c>
      <c r="F240" s="75">
        <v>123000</v>
      </c>
    </row>
    <row r="241" spans="1:6" s="71" customFormat="1" ht="20.25" customHeight="1" x14ac:dyDescent="0.25">
      <c r="A241" s="3" t="s">
        <v>219</v>
      </c>
      <c r="B241" s="14">
        <v>6</v>
      </c>
      <c r="C241" s="41">
        <v>8.0000000000000002E-3</v>
      </c>
      <c r="D241" s="46">
        <f t="shared" si="64"/>
        <v>164</v>
      </c>
      <c r="E241" s="53">
        <f t="shared" ref="E241:E250" si="65">C241*F241</f>
        <v>984</v>
      </c>
      <c r="F241" s="75">
        <v>123000</v>
      </c>
    </row>
    <row r="242" spans="1:6" s="71" customFormat="1" ht="16.5" customHeight="1" x14ac:dyDescent="0.25">
      <c r="A242" s="3" t="s">
        <v>220</v>
      </c>
      <c r="B242" s="14">
        <v>6</v>
      </c>
      <c r="C242" s="41">
        <v>1.18E-2</v>
      </c>
      <c r="D242" s="46">
        <f t="shared" si="64"/>
        <v>241.89999999999998</v>
      </c>
      <c r="E242" s="53">
        <f t="shared" si="65"/>
        <v>1451.3999999999999</v>
      </c>
      <c r="F242" s="75">
        <v>123000</v>
      </c>
    </row>
    <row r="243" spans="1:6" s="71" customFormat="1" ht="16.5" customHeight="1" x14ac:dyDescent="0.25">
      <c r="A243" s="3" t="s">
        <v>221</v>
      </c>
      <c r="B243" s="14">
        <v>6</v>
      </c>
      <c r="C243" s="41">
        <v>1.4999999999999999E-2</v>
      </c>
      <c r="D243" s="46">
        <f t="shared" si="64"/>
        <v>307.5</v>
      </c>
      <c r="E243" s="53">
        <f t="shared" si="65"/>
        <v>1845</v>
      </c>
      <c r="F243" s="75">
        <v>123000</v>
      </c>
    </row>
    <row r="244" spans="1:6" s="71" customFormat="1" ht="16.5" customHeight="1" x14ac:dyDescent="0.25">
      <c r="A244" s="3" t="s">
        <v>222</v>
      </c>
      <c r="B244" s="14">
        <v>6</v>
      </c>
      <c r="C244" s="41">
        <v>0.02</v>
      </c>
      <c r="D244" s="46">
        <f t="shared" si="64"/>
        <v>410</v>
      </c>
      <c r="E244" s="53">
        <f t="shared" si="65"/>
        <v>2460</v>
      </c>
      <c r="F244" s="75">
        <v>123000</v>
      </c>
    </row>
    <row r="245" spans="1:6" s="71" customFormat="1" ht="16.5" customHeight="1" x14ac:dyDescent="0.25">
      <c r="A245" s="3" t="s">
        <v>232</v>
      </c>
      <c r="B245" s="14">
        <v>6</v>
      </c>
      <c r="C245" s="41">
        <v>2.4E-2</v>
      </c>
      <c r="D245" s="46">
        <f t="shared" si="64"/>
        <v>492</v>
      </c>
      <c r="E245" s="53">
        <f t="shared" si="65"/>
        <v>2952</v>
      </c>
      <c r="F245" s="75">
        <v>123000</v>
      </c>
    </row>
    <row r="246" spans="1:6" s="71" customFormat="1" ht="16.5" customHeight="1" x14ac:dyDescent="0.25">
      <c r="A246" s="3" t="s">
        <v>223</v>
      </c>
      <c r="B246" s="14">
        <v>6</v>
      </c>
      <c r="C246" s="41">
        <v>0.03</v>
      </c>
      <c r="D246" s="46">
        <f t="shared" si="64"/>
        <v>615</v>
      </c>
      <c r="E246" s="53">
        <f t="shared" si="65"/>
        <v>3690</v>
      </c>
      <c r="F246" s="75">
        <v>123000</v>
      </c>
    </row>
    <row r="247" spans="1:6" s="71" customFormat="1" ht="16.5" customHeight="1" x14ac:dyDescent="0.25">
      <c r="A247" s="3" t="s">
        <v>224</v>
      </c>
      <c r="B247" s="14">
        <v>6</v>
      </c>
      <c r="C247" s="41">
        <v>3.6999999999999998E-2</v>
      </c>
      <c r="D247" s="46">
        <f t="shared" si="64"/>
        <v>758.5</v>
      </c>
      <c r="E247" s="53">
        <f t="shared" si="65"/>
        <v>4551</v>
      </c>
      <c r="F247" s="75">
        <v>123000</v>
      </c>
    </row>
    <row r="248" spans="1:6" s="71" customFormat="1" ht="16.5" customHeight="1" x14ac:dyDescent="0.25">
      <c r="A248" s="3" t="s">
        <v>216</v>
      </c>
      <c r="B248" s="14">
        <v>6</v>
      </c>
      <c r="C248" s="41">
        <v>4.3999999999999997E-2</v>
      </c>
      <c r="D248" s="46">
        <f t="shared" si="64"/>
        <v>902</v>
      </c>
      <c r="E248" s="53">
        <f t="shared" si="65"/>
        <v>5412</v>
      </c>
      <c r="F248" s="75">
        <v>123000</v>
      </c>
    </row>
    <row r="249" spans="1:6" s="71" customFormat="1" ht="16.5" customHeight="1" x14ac:dyDescent="0.25">
      <c r="A249" s="3" t="s">
        <v>217</v>
      </c>
      <c r="B249" s="14">
        <v>6</v>
      </c>
      <c r="C249" s="41">
        <v>5.2999999999999999E-2</v>
      </c>
      <c r="D249" s="46">
        <f t="shared" si="64"/>
        <v>1086.5</v>
      </c>
      <c r="E249" s="53">
        <f t="shared" si="65"/>
        <v>6519</v>
      </c>
      <c r="F249" s="75">
        <v>123000</v>
      </c>
    </row>
    <row r="250" spans="1:6" s="71" customFormat="1" ht="16.5" customHeight="1" x14ac:dyDescent="0.25">
      <c r="A250" s="3" t="s">
        <v>225</v>
      </c>
      <c r="B250" s="14">
        <v>6</v>
      </c>
      <c r="C250" s="41">
        <v>6.8000000000000005E-2</v>
      </c>
      <c r="D250" s="46">
        <f t="shared" si="64"/>
        <v>1394</v>
      </c>
      <c r="E250" s="53">
        <f t="shared" si="65"/>
        <v>8364</v>
      </c>
      <c r="F250" s="75">
        <v>123000</v>
      </c>
    </row>
    <row r="251" spans="1:6" s="71" customFormat="1" ht="16.5" customHeight="1" thickBot="1" x14ac:dyDescent="0.3">
      <c r="A251" s="47" t="s">
        <v>226</v>
      </c>
      <c r="B251" s="48" t="s">
        <v>233</v>
      </c>
      <c r="C251" s="49" t="s">
        <v>234</v>
      </c>
      <c r="D251" s="56">
        <v>1681</v>
      </c>
      <c r="E251" s="57">
        <v>10086</v>
      </c>
      <c r="F251" s="75">
        <v>123000</v>
      </c>
    </row>
    <row r="252" spans="1:6" s="71" customFormat="1" ht="16.5" customHeight="1" thickBot="1" x14ac:dyDescent="0.3">
      <c r="A252" s="213" t="s">
        <v>128</v>
      </c>
      <c r="B252" s="214"/>
      <c r="C252" s="214"/>
      <c r="D252" s="214"/>
      <c r="E252" s="214"/>
      <c r="F252" s="215"/>
    </row>
    <row r="253" spans="1:6" s="71" customFormat="1" ht="16.5" customHeight="1" x14ac:dyDescent="0.25">
      <c r="A253" s="112"/>
      <c r="B253" s="225" t="s">
        <v>129</v>
      </c>
      <c r="C253" s="226"/>
      <c r="D253" s="226"/>
      <c r="E253" s="113" t="s">
        <v>242</v>
      </c>
      <c r="F253" s="114" t="s">
        <v>130</v>
      </c>
    </row>
    <row r="254" spans="1:6" s="71" customFormat="1" ht="15.75" customHeight="1" x14ac:dyDescent="0.25">
      <c r="A254" s="115"/>
      <c r="B254" s="116" t="s">
        <v>208</v>
      </c>
      <c r="C254" s="24"/>
      <c r="D254" s="24"/>
      <c r="E254" s="113" t="s">
        <v>258</v>
      </c>
      <c r="F254" s="74" t="s">
        <v>130</v>
      </c>
    </row>
    <row r="255" spans="1:6" s="129" customFormat="1" x14ac:dyDescent="0.25">
      <c r="A255" s="115"/>
      <c r="B255" s="116" t="s">
        <v>260</v>
      </c>
      <c r="C255" s="24"/>
      <c r="D255" s="24"/>
      <c r="E255" s="113" t="s">
        <v>259</v>
      </c>
      <c r="F255" s="74" t="s">
        <v>130</v>
      </c>
    </row>
    <row r="256" spans="1:6" s="71" customFormat="1" ht="15.75" thickBot="1" x14ac:dyDescent="0.3">
      <c r="A256" s="115"/>
      <c r="B256" s="116" t="s">
        <v>261</v>
      </c>
      <c r="C256" s="24"/>
      <c r="D256" s="24"/>
      <c r="E256" s="113" t="s">
        <v>262</v>
      </c>
      <c r="F256" s="74" t="s">
        <v>130</v>
      </c>
    </row>
    <row r="257" spans="1:6" s="71" customFormat="1" ht="15.75" thickBot="1" x14ac:dyDescent="0.3">
      <c r="A257" s="213" t="s">
        <v>131</v>
      </c>
      <c r="B257" s="214"/>
      <c r="C257" s="214"/>
      <c r="D257" s="214"/>
      <c r="E257" s="214"/>
      <c r="F257" s="215"/>
    </row>
    <row r="258" spans="1:6" s="71" customFormat="1" ht="15.75" thickBot="1" x14ac:dyDescent="0.3">
      <c r="A258" s="117" t="s">
        <v>126</v>
      </c>
      <c r="B258" s="118"/>
      <c r="C258" s="118"/>
      <c r="D258" s="110"/>
      <c r="E258" s="119"/>
      <c r="F258" s="111"/>
    </row>
    <row r="259" spans="1:6" s="71" customFormat="1" ht="13.5" customHeight="1" x14ac:dyDescent="0.25">
      <c r="A259" s="61" t="s">
        <v>132</v>
      </c>
      <c r="B259" s="21" t="s">
        <v>127</v>
      </c>
      <c r="C259" s="26">
        <v>150</v>
      </c>
      <c r="D259" s="216" t="s">
        <v>134</v>
      </c>
      <c r="E259" s="217"/>
      <c r="F259" s="218"/>
    </row>
    <row r="260" spans="1:6" s="71" customFormat="1" ht="18" customHeight="1" x14ac:dyDescent="0.25">
      <c r="A260" s="27" t="s">
        <v>133</v>
      </c>
      <c r="B260" s="19" t="s">
        <v>127</v>
      </c>
      <c r="C260" s="28">
        <v>310</v>
      </c>
      <c r="D260" s="219"/>
      <c r="E260" s="220"/>
      <c r="F260" s="221"/>
    </row>
    <row r="261" spans="1:6" s="71" customFormat="1" ht="13.5" customHeight="1" x14ac:dyDescent="0.25">
      <c r="A261" s="27" t="s">
        <v>256</v>
      </c>
      <c r="B261" s="19" t="s">
        <v>127</v>
      </c>
      <c r="C261" s="28">
        <v>600</v>
      </c>
      <c r="D261" s="219"/>
      <c r="E261" s="220"/>
      <c r="F261" s="221"/>
    </row>
    <row r="262" spans="1:6" s="71" customFormat="1" ht="13.5" customHeight="1" x14ac:dyDescent="0.25">
      <c r="A262" s="27" t="s">
        <v>255</v>
      </c>
      <c r="B262" s="19" t="s">
        <v>127</v>
      </c>
      <c r="C262" s="28">
        <v>180</v>
      </c>
      <c r="D262" s="219"/>
      <c r="E262" s="220"/>
      <c r="F262" s="221"/>
    </row>
    <row r="263" spans="1:6" s="71" customFormat="1" ht="13.5" customHeight="1" x14ac:dyDescent="0.25">
      <c r="A263" s="27" t="s">
        <v>204</v>
      </c>
      <c r="B263" s="19" t="s">
        <v>127</v>
      </c>
      <c r="C263" s="28">
        <v>235</v>
      </c>
      <c r="D263" s="219"/>
      <c r="E263" s="220"/>
      <c r="F263" s="221"/>
    </row>
    <row r="264" spans="1:6" s="71" customFormat="1" ht="13.5" customHeight="1" x14ac:dyDescent="0.25">
      <c r="A264" s="27" t="s">
        <v>205</v>
      </c>
      <c r="B264" s="19" t="s">
        <v>127</v>
      </c>
      <c r="C264" s="28">
        <v>470</v>
      </c>
      <c r="D264" s="219"/>
      <c r="E264" s="220"/>
      <c r="F264" s="221"/>
    </row>
    <row r="265" spans="1:6" s="71" customFormat="1" ht="13.5" customHeight="1" x14ac:dyDescent="0.25">
      <c r="A265" s="27" t="s">
        <v>253</v>
      </c>
      <c r="B265" s="19" t="s">
        <v>127</v>
      </c>
      <c r="C265" s="28">
        <v>180</v>
      </c>
      <c r="D265" s="219"/>
      <c r="E265" s="220"/>
      <c r="F265" s="221"/>
    </row>
    <row r="266" spans="1:6" s="71" customFormat="1" ht="13.5" customHeight="1" thickBot="1" x14ac:dyDescent="0.3">
      <c r="A266" s="29" t="s">
        <v>257</v>
      </c>
      <c r="B266" s="22" t="s">
        <v>127</v>
      </c>
      <c r="C266" s="30">
        <v>340</v>
      </c>
      <c r="D266" s="222"/>
      <c r="E266" s="223"/>
      <c r="F266" s="224"/>
    </row>
    <row r="267" spans="1:6" s="71" customFormat="1" ht="13.5" customHeight="1" thickBot="1" x14ac:dyDescent="0.3">
      <c r="A267" s="190" t="s">
        <v>340</v>
      </c>
      <c r="B267" s="191"/>
      <c r="C267" s="191"/>
      <c r="D267" s="191"/>
      <c r="E267" s="191"/>
      <c r="F267" s="192"/>
    </row>
    <row r="268" spans="1:6" s="71" customFormat="1" ht="13.5" customHeight="1" thickBot="1" x14ac:dyDescent="0.3">
      <c r="A268" s="204" t="s">
        <v>312</v>
      </c>
      <c r="B268" s="205"/>
      <c r="C268" s="206"/>
      <c r="D268" s="160" t="s">
        <v>315</v>
      </c>
      <c r="E268" s="160" t="s">
        <v>317</v>
      </c>
      <c r="F268" s="161" t="s">
        <v>313</v>
      </c>
    </row>
    <row r="269" spans="1:6" s="71" customFormat="1" ht="18.75" customHeight="1" x14ac:dyDescent="0.25">
      <c r="A269" s="187" t="s">
        <v>314</v>
      </c>
      <c r="B269" s="188"/>
      <c r="C269" s="189"/>
      <c r="D269" s="70">
        <v>1</v>
      </c>
      <c r="E269" s="120">
        <v>1000</v>
      </c>
      <c r="F269" s="121">
        <v>1000</v>
      </c>
    </row>
    <row r="270" spans="1:6" s="71" customFormat="1" ht="24" customHeight="1" x14ac:dyDescent="0.25">
      <c r="A270" s="179" t="s">
        <v>305</v>
      </c>
      <c r="B270" s="180"/>
      <c r="C270" s="181"/>
      <c r="D270" s="69">
        <v>2</v>
      </c>
      <c r="E270" s="122">
        <v>2000</v>
      </c>
      <c r="F270" s="123">
        <v>2000</v>
      </c>
    </row>
    <row r="271" spans="1:6" s="71" customFormat="1" ht="18" customHeight="1" x14ac:dyDescent="0.25">
      <c r="A271" s="179" t="s">
        <v>306</v>
      </c>
      <c r="B271" s="180"/>
      <c r="C271" s="181"/>
      <c r="D271" s="69">
        <v>7</v>
      </c>
      <c r="E271" s="122">
        <v>200</v>
      </c>
      <c r="F271" s="123">
        <v>184</v>
      </c>
    </row>
    <row r="272" spans="1:6" s="71" customFormat="1" ht="16.5" customHeight="1" x14ac:dyDescent="0.25">
      <c r="A272" s="179" t="s">
        <v>307</v>
      </c>
      <c r="B272" s="180"/>
      <c r="C272" s="181"/>
      <c r="D272" s="69">
        <v>5</v>
      </c>
      <c r="E272" s="122">
        <v>1450</v>
      </c>
      <c r="F272" s="123">
        <v>1330</v>
      </c>
    </row>
    <row r="273" spans="1:6" s="71" customFormat="1" ht="24.75" customHeight="1" x14ac:dyDescent="0.25">
      <c r="A273" s="179" t="s">
        <v>316</v>
      </c>
      <c r="B273" s="180"/>
      <c r="C273" s="181"/>
      <c r="D273" s="69">
        <v>10</v>
      </c>
      <c r="E273" s="122">
        <v>1000</v>
      </c>
      <c r="F273" s="123">
        <v>900</v>
      </c>
    </row>
    <row r="274" spans="1:6" s="71" customFormat="1" ht="18.75" customHeight="1" x14ac:dyDescent="0.25">
      <c r="A274" s="179" t="s">
        <v>308</v>
      </c>
      <c r="B274" s="180"/>
      <c r="C274" s="181"/>
      <c r="D274" s="69">
        <v>20</v>
      </c>
      <c r="E274" s="122">
        <v>243</v>
      </c>
      <c r="F274" s="123">
        <v>225</v>
      </c>
    </row>
    <row r="275" spans="1:6" s="71" customFormat="1" ht="24" customHeight="1" x14ac:dyDescent="0.25">
      <c r="A275" s="179" t="s">
        <v>309</v>
      </c>
      <c r="B275" s="180"/>
      <c r="C275" s="181"/>
      <c r="D275" s="69">
        <v>20</v>
      </c>
      <c r="E275" s="122">
        <v>364</v>
      </c>
      <c r="F275" s="123">
        <v>338</v>
      </c>
    </row>
    <row r="276" spans="1:6" s="71" customFormat="1" ht="20.25" customHeight="1" x14ac:dyDescent="0.25">
      <c r="A276" s="179" t="s">
        <v>310</v>
      </c>
      <c r="B276" s="180"/>
      <c r="C276" s="181"/>
      <c r="D276" s="69">
        <v>20</v>
      </c>
      <c r="E276" s="122">
        <v>258</v>
      </c>
      <c r="F276" s="123">
        <v>224</v>
      </c>
    </row>
    <row r="277" spans="1:6" s="71" customFormat="1" ht="21" customHeight="1" thickBot="1" x14ac:dyDescent="0.3">
      <c r="A277" s="176" t="s">
        <v>311</v>
      </c>
      <c r="B277" s="177"/>
      <c r="C277" s="178"/>
      <c r="D277" s="124">
        <v>30</v>
      </c>
      <c r="E277" s="96">
        <v>384</v>
      </c>
      <c r="F277" s="77">
        <v>354</v>
      </c>
    </row>
    <row r="278" spans="1:6" s="71" customFormat="1" ht="21.75" customHeight="1" x14ac:dyDescent="0.25">
      <c r="A278"/>
      <c r="B278"/>
      <c r="C278"/>
      <c r="D278"/>
      <c r="E278" s="55"/>
      <c r="F278" s="85"/>
    </row>
    <row r="279" spans="1:6" ht="23.25" customHeight="1" x14ac:dyDescent="0.25"/>
  </sheetData>
  <mergeCells count="33">
    <mergeCell ref="A1:F1"/>
    <mergeCell ref="A3:F3"/>
    <mergeCell ref="A4:F4"/>
    <mergeCell ref="A257:F257"/>
    <mergeCell ref="D259:F266"/>
    <mergeCell ref="B253:D253"/>
    <mergeCell ref="A39:F39"/>
    <mergeCell ref="A252:F252"/>
    <mergeCell ref="A196:F196"/>
    <mergeCell ref="A187:F187"/>
    <mergeCell ref="A175:F175"/>
    <mergeCell ref="A35:F35"/>
    <mergeCell ref="A5:F5"/>
    <mergeCell ref="A17:F17"/>
    <mergeCell ref="A114:F114"/>
    <mergeCell ref="A6:F6"/>
    <mergeCell ref="A10:F10"/>
    <mergeCell ref="A48:F48"/>
    <mergeCell ref="A268:C268"/>
    <mergeCell ref="A277:C277"/>
    <mergeCell ref="A276:C276"/>
    <mergeCell ref="A139:F139"/>
    <mergeCell ref="A134:F134"/>
    <mergeCell ref="A118:F118"/>
    <mergeCell ref="A274:C274"/>
    <mergeCell ref="A275:C275"/>
    <mergeCell ref="A273:C273"/>
    <mergeCell ref="A272:C272"/>
    <mergeCell ref="A271:C271"/>
    <mergeCell ref="A270:C270"/>
    <mergeCell ref="A269:C269"/>
    <mergeCell ref="A153:F153"/>
    <mergeCell ref="A267:F267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D45"/>
  <sheetViews>
    <sheetView topLeftCell="A13" workbookViewId="0">
      <selection activeCell="G34" sqref="G34"/>
    </sheetView>
  </sheetViews>
  <sheetFormatPr defaultRowHeight="15" x14ac:dyDescent="0.25"/>
  <cols>
    <col min="2" max="2" width="11.42578125" customWidth="1"/>
    <col min="3" max="3" width="38.42578125" customWidth="1"/>
  </cols>
  <sheetData>
    <row r="8" spans="2:30" ht="22.5" customHeight="1" x14ac:dyDescent="0.25"/>
    <row r="9" spans="2:30" ht="22.5" customHeight="1" x14ac:dyDescent="0.25">
      <c r="B9" s="31"/>
    </row>
    <row r="10" spans="2:30" x14ac:dyDescent="0.25">
      <c r="B10" s="31"/>
    </row>
    <row r="11" spans="2:30" ht="18" x14ac:dyDescent="0.25">
      <c r="B11" s="32"/>
      <c r="C11" s="227" t="s">
        <v>135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</row>
    <row r="12" spans="2:30" ht="15.75" thickBot="1" x14ac:dyDescent="0.3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2:30" x14ac:dyDescent="0.25">
      <c r="B13" s="228" t="s">
        <v>136</v>
      </c>
      <c r="C13" s="230" t="s">
        <v>137</v>
      </c>
      <c r="D13" s="232"/>
      <c r="E13" s="2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2:30" ht="15.75" thickBot="1" x14ac:dyDescent="0.3">
      <c r="B14" s="229"/>
      <c r="C14" s="231"/>
      <c r="D14" s="33" t="s">
        <v>138</v>
      </c>
      <c r="E14" s="34" t="s">
        <v>139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2:30" x14ac:dyDescent="0.25">
      <c r="B15" s="35" t="s">
        <v>140</v>
      </c>
      <c r="C15" s="36" t="s">
        <v>141</v>
      </c>
      <c r="D15" s="37">
        <v>588</v>
      </c>
      <c r="E15" s="38" t="s">
        <v>127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2:30" x14ac:dyDescent="0.25">
      <c r="B16" s="35" t="s">
        <v>142</v>
      </c>
      <c r="C16" s="36" t="s">
        <v>143</v>
      </c>
      <c r="D16" s="39">
        <v>1176</v>
      </c>
      <c r="E16" s="38" t="s">
        <v>127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2:30" x14ac:dyDescent="0.25">
      <c r="B17" s="35" t="s">
        <v>144</v>
      </c>
      <c r="C17" s="36" t="s">
        <v>145</v>
      </c>
      <c r="D17" s="37">
        <v>743</v>
      </c>
      <c r="E17" s="38" t="s">
        <v>127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2:30" x14ac:dyDescent="0.25">
      <c r="B18" s="35" t="s">
        <v>146</v>
      </c>
      <c r="C18" s="36" t="s">
        <v>147</v>
      </c>
      <c r="D18" s="39">
        <v>1486</v>
      </c>
      <c r="E18" s="38" t="s">
        <v>127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2:30" x14ac:dyDescent="0.25">
      <c r="B19" s="35" t="s">
        <v>148</v>
      </c>
      <c r="C19" s="36" t="s">
        <v>149</v>
      </c>
      <c r="D19" s="37">
        <v>893</v>
      </c>
      <c r="E19" s="38" t="s">
        <v>127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2:30" x14ac:dyDescent="0.25">
      <c r="B20" s="35" t="s">
        <v>150</v>
      </c>
      <c r="C20" s="36" t="s">
        <v>151</v>
      </c>
      <c r="D20" s="39">
        <v>1786</v>
      </c>
      <c r="E20" s="38" t="s">
        <v>127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2:30" x14ac:dyDescent="0.25">
      <c r="B21" s="35" t="s">
        <v>152</v>
      </c>
      <c r="C21" s="36" t="s">
        <v>153</v>
      </c>
      <c r="D21" s="37">
        <v>807</v>
      </c>
      <c r="E21" s="38" t="s">
        <v>127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2:30" x14ac:dyDescent="0.25">
      <c r="B22" s="35" t="s">
        <v>154</v>
      </c>
      <c r="C22" s="36" t="s">
        <v>155</v>
      </c>
      <c r="D22" s="39">
        <v>1614</v>
      </c>
      <c r="E22" s="38" t="s">
        <v>127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2:30" x14ac:dyDescent="0.25">
      <c r="B23" s="35" t="s">
        <v>156</v>
      </c>
      <c r="C23" s="36" t="s">
        <v>157</v>
      </c>
      <c r="D23" s="39">
        <v>2280</v>
      </c>
      <c r="E23" s="38" t="s">
        <v>127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2:30" x14ac:dyDescent="0.25">
      <c r="B24" s="35" t="s">
        <v>158</v>
      </c>
      <c r="C24" s="36" t="s">
        <v>159</v>
      </c>
      <c r="D24" s="39">
        <v>1140</v>
      </c>
      <c r="E24" s="38" t="s">
        <v>127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2:30" x14ac:dyDescent="0.25">
      <c r="B25" s="35" t="s">
        <v>160</v>
      </c>
      <c r="C25" s="36" t="s">
        <v>161</v>
      </c>
      <c r="D25" s="39">
        <v>1150</v>
      </c>
      <c r="E25" s="38" t="s">
        <v>127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2:30" x14ac:dyDescent="0.25">
      <c r="B26" s="35" t="s">
        <v>162</v>
      </c>
      <c r="C26" s="36" t="s">
        <v>163</v>
      </c>
      <c r="D26" s="39">
        <v>2300</v>
      </c>
      <c r="E26" s="38" t="s">
        <v>127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2:30" x14ac:dyDescent="0.25">
      <c r="B27" s="35" t="s">
        <v>164</v>
      </c>
      <c r="C27" s="36" t="s">
        <v>165</v>
      </c>
      <c r="D27" s="39">
        <v>3100</v>
      </c>
      <c r="E27" s="38" t="s">
        <v>127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2:30" x14ac:dyDescent="0.25">
      <c r="B28" s="35" t="s">
        <v>166</v>
      </c>
      <c r="C28" s="36" t="s">
        <v>167</v>
      </c>
      <c r="D28" s="39">
        <v>1550</v>
      </c>
      <c r="E28" s="38" t="s">
        <v>127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2:30" x14ac:dyDescent="0.25">
      <c r="B29" s="35" t="s">
        <v>168</v>
      </c>
      <c r="C29" s="36" t="s">
        <v>169</v>
      </c>
      <c r="D29" s="39">
        <v>3700</v>
      </c>
      <c r="E29" s="38" t="s">
        <v>127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2:30" x14ac:dyDescent="0.25">
      <c r="B30" s="35" t="s">
        <v>170</v>
      </c>
      <c r="C30" s="36" t="s">
        <v>171</v>
      </c>
      <c r="D30" s="39">
        <v>1850</v>
      </c>
      <c r="E30" s="38" t="s">
        <v>127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2:30" x14ac:dyDescent="0.25">
      <c r="B31" s="35" t="s">
        <v>172</v>
      </c>
      <c r="C31" s="36" t="s">
        <v>173</v>
      </c>
      <c r="D31" s="39">
        <v>2613</v>
      </c>
      <c r="E31" s="38" t="s">
        <v>127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2:30" x14ac:dyDescent="0.25">
      <c r="B32" s="35" t="s">
        <v>174</v>
      </c>
      <c r="C32" s="36" t="s">
        <v>175</v>
      </c>
      <c r="D32" s="39">
        <v>5226</v>
      </c>
      <c r="E32" s="38" t="s">
        <v>127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2:30" x14ac:dyDescent="0.25">
      <c r="B33" s="35" t="s">
        <v>176</v>
      </c>
      <c r="C33" s="36" t="s">
        <v>177</v>
      </c>
      <c r="D33" s="37">
        <v>161</v>
      </c>
      <c r="E33" s="38" t="s">
        <v>127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2:30" x14ac:dyDescent="0.25">
      <c r="B34" s="35" t="s">
        <v>178</v>
      </c>
      <c r="C34" s="36" t="s">
        <v>179</v>
      </c>
      <c r="D34" s="37">
        <v>322</v>
      </c>
      <c r="E34" s="38" t="s">
        <v>127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2:30" x14ac:dyDescent="0.25">
      <c r="B35" s="35" t="s">
        <v>180</v>
      </c>
      <c r="C35" s="36" t="s">
        <v>181</v>
      </c>
      <c r="D35" s="37">
        <v>210</v>
      </c>
      <c r="E35" s="38" t="s">
        <v>127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2:30" x14ac:dyDescent="0.25">
      <c r="B36" s="35" t="s">
        <v>182</v>
      </c>
      <c r="C36" s="36" t="s">
        <v>183</v>
      </c>
      <c r="D36" s="37">
        <v>420</v>
      </c>
      <c r="E36" s="38" t="s">
        <v>127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2:30" x14ac:dyDescent="0.25">
      <c r="B37" s="35" t="s">
        <v>184</v>
      </c>
      <c r="C37" s="36" t="s">
        <v>185</v>
      </c>
      <c r="D37" s="37">
        <v>231</v>
      </c>
      <c r="E37" s="38" t="s">
        <v>127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2:30" x14ac:dyDescent="0.25">
      <c r="B38" s="35" t="s">
        <v>186</v>
      </c>
      <c r="C38" s="36" t="s">
        <v>187</v>
      </c>
      <c r="D38" s="37">
        <v>462</v>
      </c>
      <c r="E38" s="38" t="s">
        <v>127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2:30" x14ac:dyDescent="0.25">
      <c r="B39" s="35" t="s">
        <v>188</v>
      </c>
      <c r="C39" s="36" t="s">
        <v>189</v>
      </c>
      <c r="D39" s="37">
        <v>277</v>
      </c>
      <c r="E39" s="38" t="s">
        <v>127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2:30" x14ac:dyDescent="0.25">
      <c r="B40" s="35" t="s">
        <v>190</v>
      </c>
      <c r="C40" s="36" t="s">
        <v>191</v>
      </c>
      <c r="D40" s="37">
        <v>554</v>
      </c>
      <c r="E40" s="38" t="s">
        <v>127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2:30" x14ac:dyDescent="0.25">
      <c r="B41" s="35" t="s">
        <v>192</v>
      </c>
      <c r="C41" s="36" t="s">
        <v>193</v>
      </c>
      <c r="D41" s="37">
        <v>360</v>
      </c>
      <c r="E41" s="38" t="s">
        <v>127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2:30" x14ac:dyDescent="0.25">
      <c r="B42" s="35" t="s">
        <v>194</v>
      </c>
      <c r="C42" s="36" t="s">
        <v>195</v>
      </c>
      <c r="D42" s="37">
        <v>720</v>
      </c>
      <c r="E42" s="38" t="s">
        <v>127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pans="2:30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x14ac:dyDescent="0.25">
      <c r="B44" s="32"/>
      <c r="C44" s="233" t="s">
        <v>196</v>
      </c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</row>
    <row r="45" spans="2:30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</sheetData>
  <mergeCells count="5">
    <mergeCell ref="C11:AD11"/>
    <mergeCell ref="B13:B14"/>
    <mergeCell ref="C13:C14"/>
    <mergeCell ref="D13:E13"/>
    <mergeCell ref="C44:AD4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Krov</cp:lastModifiedBy>
  <cp:lastPrinted>2025-02-12T11:01:08Z</cp:lastPrinted>
  <dcterms:created xsi:type="dcterms:W3CDTF">2021-08-16T02:55:39Z</dcterms:created>
  <dcterms:modified xsi:type="dcterms:W3CDTF">2026-03-25T09:49:41Z</dcterms:modified>
</cp:coreProperties>
</file>